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aCK\work\2364 ZŠ Komenského DKnl\CD\2364_Výkaz výměr\"/>
    </mc:Choice>
  </mc:AlternateContent>
  <bookViews>
    <workbookView xWindow="630" yWindow="570" windowWidth="17895" windowHeight="13230" firstSheet="1" activeTab="3"/>
  </bookViews>
  <sheets>
    <sheet name="Rekapitulace stavby" sheetId="1" r:id="rId1"/>
    <sheet name="1a - stavební řešení" sheetId="2" r:id="rId2"/>
    <sheet name="1b - zdravotní technika" sheetId="3" r:id="rId3"/>
    <sheet name="1c - ústřední vytápění" sheetId="4" r:id="rId4"/>
    <sheet name="1d - větrání" sheetId="5" r:id="rId5"/>
    <sheet name="1e - Elektroinstalace" sheetId="6" r:id="rId6"/>
    <sheet name="2 - Ostatní a vedlejší ná..." sheetId="7" r:id="rId7"/>
    <sheet name="Pokyny pro vyplnění" sheetId="8" r:id="rId8"/>
  </sheets>
  <definedNames>
    <definedName name="_xlnm._FilterDatabase" localSheetId="1" hidden="1">'1a - stavební řešení'!$C$99:$K$99</definedName>
    <definedName name="_xlnm._FilterDatabase" localSheetId="2" hidden="1">'1b - zdravotní technika'!$C$83:$K$83</definedName>
    <definedName name="_xlnm._FilterDatabase" localSheetId="3" hidden="1">'1c - ústřední vytápění'!$C$82:$K$82</definedName>
    <definedName name="_xlnm._FilterDatabase" localSheetId="4" hidden="1">'1d - větrání'!$C$77:$K$77</definedName>
    <definedName name="_xlnm._FilterDatabase" localSheetId="5" hidden="1">'1e - Elektroinstalace'!$C$78:$K$78</definedName>
    <definedName name="_xlnm._FilterDatabase" localSheetId="6" hidden="1">'2 - Ostatní a vedlejší ná...'!$C$85:$K$85</definedName>
    <definedName name="_xlnm.Print_Titles" localSheetId="1">'1a - stavební řešení'!$99:$99</definedName>
    <definedName name="_xlnm.Print_Titles" localSheetId="2">'1b - zdravotní technika'!$83:$83</definedName>
    <definedName name="_xlnm.Print_Titles" localSheetId="3">'1c - ústřední vytápění'!$82:$82</definedName>
    <definedName name="_xlnm.Print_Titles" localSheetId="4">'1d - větrání'!$77:$77</definedName>
    <definedName name="_xlnm.Print_Titles" localSheetId="5">'1e - Elektroinstalace'!$78:$78</definedName>
    <definedName name="_xlnm.Print_Titles" localSheetId="6">'2 - Ostatní a vedlejší ná...'!$85:$85</definedName>
    <definedName name="_xlnm.Print_Titles" localSheetId="0">'Rekapitulace stavby'!$49:$49</definedName>
    <definedName name="_xlnm.Print_Area" localSheetId="1">'1a - stavební řešení'!$C$4:$J$36,'1a - stavební řešení'!$C$42:$J$81,'1a - stavební řešení'!$C$87:$K$1048</definedName>
    <definedName name="_xlnm.Print_Area" localSheetId="2">'1b - zdravotní technika'!$C$4:$J$36,'1b - zdravotní technika'!$C$42:$J$65,'1b - zdravotní technika'!$C$71:$K$148</definedName>
    <definedName name="_xlnm.Print_Area" localSheetId="3">'1c - ústřední vytápění'!$C$4:$J$36,'1c - ústřední vytápění'!$C$42:$J$64,'1c - ústřední vytápění'!$C$70:$K$139</definedName>
    <definedName name="_xlnm.Print_Area" localSheetId="4">'1d - větrání'!$C$4:$J$36,'1d - větrání'!$C$42:$J$59,'1d - větrání'!$C$65:$K$103</definedName>
    <definedName name="_xlnm.Print_Area" localSheetId="5">'1e - Elektroinstalace'!$C$4:$J$36,'1e - Elektroinstalace'!$C$42:$J$60,'1e - Elektroinstalace'!$C$66:$K$84</definedName>
    <definedName name="_xlnm.Print_Area" localSheetId="6">'2 - Ostatní a vedlejší ná...'!$C$4:$J$36,'2 - Ostatní a vedlejší ná...'!$C$42:$J$67,'2 - Ostatní a vedlejší ná...'!$C$73:$K$105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05" i="7"/>
  <c r="BH105" i="7"/>
  <c r="BG105" i="7"/>
  <c r="BF105" i="7"/>
  <c r="T105" i="7"/>
  <c r="T104" i="7" s="1"/>
  <c r="R105" i="7"/>
  <c r="R104" i="7" s="1"/>
  <c r="P105" i="7"/>
  <c r="P104" i="7" s="1"/>
  <c r="BK105" i="7"/>
  <c r="BK104" i="7" s="1"/>
  <c r="J104" i="7" s="1"/>
  <c r="J66" i="7" s="1"/>
  <c r="J105" i="7"/>
  <c r="BE105" i="7" s="1"/>
  <c r="BI103" i="7"/>
  <c r="BH103" i="7"/>
  <c r="BG103" i="7"/>
  <c r="BF103" i="7"/>
  <c r="BE103" i="7"/>
  <c r="T103" i="7"/>
  <c r="T102" i="7" s="1"/>
  <c r="R103" i="7"/>
  <c r="R102" i="7" s="1"/>
  <c r="P103" i="7"/>
  <c r="P102" i="7" s="1"/>
  <c r="BK103" i="7"/>
  <c r="BK102" i="7" s="1"/>
  <c r="J102" i="7" s="1"/>
  <c r="J65" i="7" s="1"/>
  <c r="J103" i="7"/>
  <c r="BI101" i="7"/>
  <c r="BH101" i="7"/>
  <c r="BG101" i="7"/>
  <c r="BF101" i="7"/>
  <c r="T101" i="7"/>
  <c r="T100" i="7" s="1"/>
  <c r="R101" i="7"/>
  <c r="R100" i="7" s="1"/>
  <c r="P101" i="7"/>
  <c r="P100" i="7" s="1"/>
  <c r="BK101" i="7"/>
  <c r="BK100" i="7" s="1"/>
  <c r="J100" i="7" s="1"/>
  <c r="J64" i="7" s="1"/>
  <c r="J101" i="7"/>
  <c r="BE101" i="7" s="1"/>
  <c r="BI99" i="7"/>
  <c r="BH99" i="7"/>
  <c r="BG99" i="7"/>
  <c r="BF99" i="7"/>
  <c r="BE99" i="7"/>
  <c r="T99" i="7"/>
  <c r="T98" i="7" s="1"/>
  <c r="R99" i="7"/>
  <c r="R98" i="7" s="1"/>
  <c r="P99" i="7"/>
  <c r="P98" i="7" s="1"/>
  <c r="BK99" i="7"/>
  <c r="BK98" i="7" s="1"/>
  <c r="J98" i="7" s="1"/>
  <c r="J63" i="7" s="1"/>
  <c r="J99" i="7"/>
  <c r="BI97" i="7"/>
  <c r="BH97" i="7"/>
  <c r="BG97" i="7"/>
  <c r="BF97" i="7"/>
  <c r="T97" i="7"/>
  <c r="T96" i="7" s="1"/>
  <c r="R97" i="7"/>
  <c r="R96" i="7" s="1"/>
  <c r="P97" i="7"/>
  <c r="P96" i="7" s="1"/>
  <c r="BK97" i="7"/>
  <c r="BK96" i="7" s="1"/>
  <c r="J96" i="7" s="1"/>
  <c r="J62" i="7" s="1"/>
  <c r="J97" i="7"/>
  <c r="BE97" i="7" s="1"/>
  <c r="BI95" i="7"/>
  <c r="BH95" i="7"/>
  <c r="BG95" i="7"/>
  <c r="BF95" i="7"/>
  <c r="T95" i="7"/>
  <c r="T94" i="7" s="1"/>
  <c r="R95" i="7"/>
  <c r="R94" i="7" s="1"/>
  <c r="P95" i="7"/>
  <c r="P94" i="7" s="1"/>
  <c r="BK95" i="7"/>
  <c r="BK94" i="7" s="1"/>
  <c r="J94" i="7" s="1"/>
  <c r="J61" i="7" s="1"/>
  <c r="J95" i="7"/>
  <c r="BE95" i="7" s="1"/>
  <c r="BI93" i="7"/>
  <c r="BH93" i="7"/>
  <c r="BG93" i="7"/>
  <c r="BF93" i="7"/>
  <c r="T93" i="7"/>
  <c r="T92" i="7" s="1"/>
  <c r="R93" i="7"/>
  <c r="R92" i="7" s="1"/>
  <c r="P93" i="7"/>
  <c r="P92" i="7" s="1"/>
  <c r="BK93" i="7"/>
  <c r="BK92" i="7" s="1"/>
  <c r="J92" i="7" s="1"/>
  <c r="J60" i="7" s="1"/>
  <c r="J93" i="7"/>
  <c r="BE93" i="7" s="1"/>
  <c r="BI91" i="7"/>
  <c r="BH91" i="7"/>
  <c r="BG91" i="7"/>
  <c r="BF91" i="7"/>
  <c r="T91" i="7"/>
  <c r="T90" i="7" s="1"/>
  <c r="R91" i="7"/>
  <c r="R90" i="7" s="1"/>
  <c r="P91" i="7"/>
  <c r="P90" i="7" s="1"/>
  <c r="BK91" i="7"/>
  <c r="BK90" i="7" s="1"/>
  <c r="J90" i="7" s="1"/>
  <c r="J59" i="7" s="1"/>
  <c r="J91" i="7"/>
  <c r="BE91" i="7" s="1"/>
  <c r="BI89" i="7"/>
  <c r="BH89" i="7"/>
  <c r="BG89" i="7"/>
  <c r="BF89" i="7"/>
  <c r="F31" i="7" s="1"/>
  <c r="BA57" i="1" s="1"/>
  <c r="T89" i="7"/>
  <c r="T88" i="7" s="1"/>
  <c r="T87" i="7" s="1"/>
  <c r="T86" i="7" s="1"/>
  <c r="R89" i="7"/>
  <c r="R88" i="7" s="1"/>
  <c r="P89" i="7"/>
  <c r="P88" i="7" s="1"/>
  <c r="BK89" i="7"/>
  <c r="BK88" i="7" s="1"/>
  <c r="J89" i="7"/>
  <c r="BE89" i="7" s="1"/>
  <c r="J82" i="7"/>
  <c r="F82" i="7"/>
  <c r="J80" i="7"/>
  <c r="F80" i="7"/>
  <c r="E78" i="7"/>
  <c r="J51" i="7"/>
  <c r="F51" i="7"/>
  <c r="F49" i="7"/>
  <c r="E47" i="7"/>
  <c r="J18" i="7"/>
  <c r="E18" i="7"/>
  <c r="F83" i="7" s="1"/>
  <c r="J17" i="7"/>
  <c r="J12" i="7"/>
  <c r="J49" i="7" s="1"/>
  <c r="E7" i="7"/>
  <c r="E45" i="7" s="1"/>
  <c r="AY56" i="1"/>
  <c r="AX56" i="1"/>
  <c r="F32" i="6"/>
  <c r="BB56" i="1" s="1"/>
  <c r="BI84" i="6"/>
  <c r="BH84" i="6"/>
  <c r="BG84" i="6"/>
  <c r="BF84" i="6"/>
  <c r="T84" i="6"/>
  <c r="T83" i="6" s="1"/>
  <c r="R84" i="6"/>
  <c r="R83" i="6" s="1"/>
  <c r="P84" i="6"/>
  <c r="P83" i="6" s="1"/>
  <c r="BK84" i="6"/>
  <c r="BK83" i="6" s="1"/>
  <c r="J83" i="6" s="1"/>
  <c r="J59" i="6" s="1"/>
  <c r="J84" i="6"/>
  <c r="BE84" i="6" s="1"/>
  <c r="BI82" i="6"/>
  <c r="BH82" i="6"/>
  <c r="F33" i="6" s="1"/>
  <c r="BC56" i="1" s="1"/>
  <c r="BG82" i="6"/>
  <c r="BF82" i="6"/>
  <c r="BE82" i="6"/>
  <c r="T82" i="6"/>
  <c r="T81" i="6" s="1"/>
  <c r="R82" i="6"/>
  <c r="R81" i="6" s="1"/>
  <c r="R80" i="6" s="1"/>
  <c r="R79" i="6" s="1"/>
  <c r="P82" i="6"/>
  <c r="P81" i="6" s="1"/>
  <c r="P80" i="6" s="1"/>
  <c r="P79" i="6" s="1"/>
  <c r="AU56" i="1" s="1"/>
  <c r="BK82" i="6"/>
  <c r="BK81" i="6" s="1"/>
  <c r="J82" i="6"/>
  <c r="J75" i="6"/>
  <c r="F75" i="6"/>
  <c r="F73" i="6"/>
  <c r="E71" i="6"/>
  <c r="J51" i="6"/>
  <c r="F51" i="6"/>
  <c r="F49" i="6"/>
  <c r="E47" i="6"/>
  <c r="J18" i="6"/>
  <c r="E18" i="6"/>
  <c r="F52" i="6" s="1"/>
  <c r="J17" i="6"/>
  <c r="J12" i="6"/>
  <c r="J49" i="6" s="1"/>
  <c r="E7" i="6"/>
  <c r="E69" i="6" s="1"/>
  <c r="AY55" i="1"/>
  <c r="AX55" i="1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BE102" i="5"/>
  <c r="T102" i="5"/>
  <c r="R102" i="5"/>
  <c r="P102" i="5"/>
  <c r="BK102" i="5"/>
  <c r="J102" i="5"/>
  <c r="BI101" i="5"/>
  <c r="BH101" i="5"/>
  <c r="BG101" i="5"/>
  <c r="BF101" i="5"/>
  <c r="T101" i="5"/>
  <c r="R101" i="5"/>
  <c r="P101" i="5"/>
  <c r="BK101" i="5"/>
  <c r="J101" i="5"/>
  <c r="BE101" i="5" s="1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T99" i="5"/>
  <c r="R99" i="5"/>
  <c r="P99" i="5"/>
  <c r="BK99" i="5"/>
  <c r="J99" i="5"/>
  <c r="BE99" i="5" s="1"/>
  <c r="BI98" i="5"/>
  <c r="BH98" i="5"/>
  <c r="BG98" i="5"/>
  <c r="BF98" i="5"/>
  <c r="T98" i="5"/>
  <c r="R98" i="5"/>
  <c r="P98" i="5"/>
  <c r="BK98" i="5"/>
  <c r="J98" i="5"/>
  <c r="BE98" i="5" s="1"/>
  <c r="BI97" i="5"/>
  <c r="BH97" i="5"/>
  <c r="BG97" i="5"/>
  <c r="BF97" i="5"/>
  <c r="T97" i="5"/>
  <c r="R97" i="5"/>
  <c r="P97" i="5"/>
  <c r="BK97" i="5"/>
  <c r="J97" i="5"/>
  <c r="BE97" i="5" s="1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BE94" i="5"/>
  <c r="T94" i="5"/>
  <c r="R94" i="5"/>
  <c r="P94" i="5"/>
  <c r="BK94" i="5"/>
  <c r="J94" i="5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BE92" i="5"/>
  <c r="T92" i="5"/>
  <c r="R92" i="5"/>
  <c r="P92" i="5"/>
  <c r="BK92" i="5"/>
  <c r="J92" i="5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8" i="5"/>
  <c r="BH88" i="5"/>
  <c r="BG88" i="5"/>
  <c r="BF88" i="5"/>
  <c r="BE88" i="5"/>
  <c r="T88" i="5"/>
  <c r="R88" i="5"/>
  <c r="P88" i="5"/>
  <c r="BK88" i="5"/>
  <c r="J88" i="5"/>
  <c r="BI87" i="5"/>
  <c r="BH87" i="5"/>
  <c r="BG87" i="5"/>
  <c r="BF87" i="5"/>
  <c r="T87" i="5"/>
  <c r="R87" i="5"/>
  <c r="P87" i="5"/>
  <c r="BK87" i="5"/>
  <c r="J87" i="5"/>
  <c r="BE87" i="5" s="1"/>
  <c r="BI86" i="5"/>
  <c r="BH86" i="5"/>
  <c r="BG86" i="5"/>
  <c r="BF86" i="5"/>
  <c r="BE86" i="5"/>
  <c r="T86" i="5"/>
  <c r="R86" i="5"/>
  <c r="P86" i="5"/>
  <c r="BK86" i="5"/>
  <c r="J86" i="5"/>
  <c r="BI85" i="5"/>
  <c r="BH85" i="5"/>
  <c r="BG85" i="5"/>
  <c r="BF85" i="5"/>
  <c r="T85" i="5"/>
  <c r="R85" i="5"/>
  <c r="P85" i="5"/>
  <c r="BK85" i="5"/>
  <c r="J85" i="5"/>
  <c r="BE85" i="5" s="1"/>
  <c r="BI84" i="5"/>
  <c r="BH84" i="5"/>
  <c r="BG84" i="5"/>
  <c r="BF84" i="5"/>
  <c r="T84" i="5"/>
  <c r="R84" i="5"/>
  <c r="P84" i="5"/>
  <c r="BK84" i="5"/>
  <c r="J84" i="5"/>
  <c r="BE84" i="5" s="1"/>
  <c r="BI83" i="5"/>
  <c r="BH83" i="5"/>
  <c r="BG83" i="5"/>
  <c r="BF83" i="5"/>
  <c r="T83" i="5"/>
  <c r="R83" i="5"/>
  <c r="P83" i="5"/>
  <c r="BK83" i="5"/>
  <c r="J83" i="5"/>
  <c r="BE83" i="5" s="1"/>
  <c r="BI82" i="5"/>
  <c r="BH82" i="5"/>
  <c r="BG82" i="5"/>
  <c r="BF82" i="5"/>
  <c r="T82" i="5"/>
  <c r="R82" i="5"/>
  <c r="P82" i="5"/>
  <c r="BK82" i="5"/>
  <c r="J82" i="5"/>
  <c r="BE82" i="5" s="1"/>
  <c r="BI81" i="5"/>
  <c r="BH81" i="5"/>
  <c r="BG81" i="5"/>
  <c r="BF81" i="5"/>
  <c r="T81" i="5"/>
  <c r="T80" i="5" s="1"/>
  <c r="T79" i="5" s="1"/>
  <c r="T78" i="5" s="1"/>
  <c r="R81" i="5"/>
  <c r="P81" i="5"/>
  <c r="BK81" i="5"/>
  <c r="J81" i="5"/>
  <c r="BE81" i="5" s="1"/>
  <c r="J74" i="5"/>
  <c r="F74" i="5"/>
  <c r="F72" i="5"/>
  <c r="E70" i="5"/>
  <c r="J51" i="5"/>
  <c r="F51" i="5"/>
  <c r="F49" i="5"/>
  <c r="E47" i="5"/>
  <c r="J18" i="5"/>
  <c r="E18" i="5"/>
  <c r="F52" i="5" s="1"/>
  <c r="J17" i="5"/>
  <c r="J12" i="5"/>
  <c r="J72" i="5" s="1"/>
  <c r="E7" i="5"/>
  <c r="E45" i="5" s="1"/>
  <c r="P138" i="4"/>
  <c r="AY54" i="1"/>
  <c r="AX54" i="1"/>
  <c r="BI139" i="4"/>
  <c r="BH139" i="4"/>
  <c r="BG139" i="4"/>
  <c r="BF139" i="4"/>
  <c r="T139" i="4"/>
  <c r="T138" i="4" s="1"/>
  <c r="R139" i="4"/>
  <c r="R138" i="4" s="1"/>
  <c r="P139" i="4"/>
  <c r="BK139" i="4"/>
  <c r="BK138" i="4" s="1"/>
  <c r="J138" i="4" s="1"/>
  <c r="J63" i="4" s="1"/>
  <c r="J139" i="4"/>
  <c r="BE139" i="4" s="1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BE132" i="4"/>
  <c r="T132" i="4"/>
  <c r="R132" i="4"/>
  <c r="P132" i="4"/>
  <c r="BK132" i="4"/>
  <c r="J132" i="4"/>
  <c r="BI131" i="4"/>
  <c r="BH131" i="4"/>
  <c r="BG131" i="4"/>
  <c r="BF131" i="4"/>
  <c r="T131" i="4"/>
  <c r="R131" i="4"/>
  <c r="P131" i="4"/>
  <c r="BK131" i="4"/>
  <c r="J131" i="4"/>
  <c r="BE131" i="4" s="1"/>
  <c r="BI130" i="4"/>
  <c r="BH130" i="4"/>
  <c r="BG130" i="4"/>
  <c r="BF130" i="4"/>
  <c r="BE130" i="4"/>
  <c r="T130" i="4"/>
  <c r="R130" i="4"/>
  <c r="P130" i="4"/>
  <c r="BK130" i="4"/>
  <c r="J130" i="4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BE126" i="4"/>
  <c r="T126" i="4"/>
  <c r="R126" i="4"/>
  <c r="P126" i="4"/>
  <c r="BK126" i="4"/>
  <c r="J126" i="4"/>
  <c r="BI125" i="4"/>
  <c r="BH125" i="4"/>
  <c r="BG125" i="4"/>
  <c r="BF125" i="4"/>
  <c r="T125" i="4"/>
  <c r="R125" i="4"/>
  <c r="R124" i="4" s="1"/>
  <c r="P125" i="4"/>
  <c r="BK125" i="4"/>
  <c r="J125" i="4"/>
  <c r="BE125" i="4" s="1"/>
  <c r="BI123" i="4"/>
  <c r="BH123" i="4"/>
  <c r="BG123" i="4"/>
  <c r="BF123" i="4"/>
  <c r="BE123" i="4"/>
  <c r="T123" i="4"/>
  <c r="R123" i="4"/>
  <c r="P123" i="4"/>
  <c r="BK123" i="4"/>
  <c r="J123" i="4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T117" i="4" s="1"/>
  <c r="R118" i="4"/>
  <c r="P118" i="4"/>
  <c r="BK118" i="4"/>
  <c r="J118" i="4"/>
  <c r="BE118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BE113" i="4"/>
  <c r="T113" i="4"/>
  <c r="R113" i="4"/>
  <c r="P113" i="4"/>
  <c r="BK113" i="4"/>
  <c r="J113" i="4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BE111" i="4"/>
  <c r="T111" i="4"/>
  <c r="R111" i="4"/>
  <c r="P111" i="4"/>
  <c r="BK111" i="4"/>
  <c r="J111" i="4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BE103" i="4"/>
  <c r="T103" i="4"/>
  <c r="R103" i="4"/>
  <c r="P103" i="4"/>
  <c r="BK103" i="4"/>
  <c r="J103" i="4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BE101" i="4"/>
  <c r="T101" i="4"/>
  <c r="R101" i="4"/>
  <c r="P101" i="4"/>
  <c r="BK101" i="4"/>
  <c r="J101" i="4"/>
  <c r="BI100" i="4"/>
  <c r="BH100" i="4"/>
  <c r="BG100" i="4"/>
  <c r="BF100" i="4"/>
  <c r="T100" i="4"/>
  <c r="R100" i="4"/>
  <c r="P100" i="4"/>
  <c r="BK100" i="4"/>
  <c r="J100" i="4"/>
  <c r="BE100" i="4" s="1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BE97" i="4"/>
  <c r="T97" i="4"/>
  <c r="R97" i="4"/>
  <c r="P97" i="4"/>
  <c r="BK97" i="4"/>
  <c r="J97" i="4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BE95" i="4"/>
  <c r="T95" i="4"/>
  <c r="R95" i="4"/>
  <c r="P95" i="4"/>
  <c r="BK95" i="4"/>
  <c r="J95" i="4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BE93" i="4"/>
  <c r="T93" i="4"/>
  <c r="R93" i="4"/>
  <c r="P93" i="4"/>
  <c r="BK93" i="4"/>
  <c r="J93" i="4"/>
  <c r="BI92" i="4"/>
  <c r="BH92" i="4"/>
  <c r="BG92" i="4"/>
  <c r="BF92" i="4"/>
  <c r="BE92" i="4"/>
  <c r="T92" i="4"/>
  <c r="R92" i="4"/>
  <c r="P92" i="4"/>
  <c r="BK92" i="4"/>
  <c r="J92" i="4"/>
  <c r="BI91" i="4"/>
  <c r="BH91" i="4"/>
  <c r="BG91" i="4"/>
  <c r="BF91" i="4"/>
  <c r="BE91" i="4"/>
  <c r="T91" i="4"/>
  <c r="R91" i="4"/>
  <c r="P91" i="4"/>
  <c r="BK91" i="4"/>
  <c r="J91" i="4"/>
  <c r="BI90" i="4"/>
  <c r="BH90" i="4"/>
  <c r="BG90" i="4"/>
  <c r="BF90" i="4"/>
  <c r="T90" i="4"/>
  <c r="R90" i="4"/>
  <c r="P90" i="4"/>
  <c r="BK90" i="4"/>
  <c r="J90" i="4"/>
  <c r="BE90" i="4" s="1"/>
  <c r="BI89" i="4"/>
  <c r="BH89" i="4"/>
  <c r="BG89" i="4"/>
  <c r="BF89" i="4"/>
  <c r="BE89" i="4"/>
  <c r="T89" i="4"/>
  <c r="R89" i="4"/>
  <c r="P89" i="4"/>
  <c r="P88" i="4" s="1"/>
  <c r="BK89" i="4"/>
  <c r="BK88" i="4" s="1"/>
  <c r="J88" i="4" s="1"/>
  <c r="J59" i="4" s="1"/>
  <c r="J89" i="4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BE86" i="4"/>
  <c r="T86" i="4"/>
  <c r="R86" i="4"/>
  <c r="P86" i="4"/>
  <c r="BK86" i="4"/>
  <c r="BK85" i="4" s="1"/>
  <c r="J86" i="4"/>
  <c r="F77" i="4"/>
  <c r="E75" i="4"/>
  <c r="F49" i="4"/>
  <c r="E47" i="4"/>
  <c r="J21" i="4"/>
  <c r="E21" i="4"/>
  <c r="J51" i="4" s="1"/>
  <c r="J20" i="4"/>
  <c r="J18" i="4"/>
  <c r="E18" i="4"/>
  <c r="F52" i="4" s="1"/>
  <c r="J17" i="4"/>
  <c r="J15" i="4"/>
  <c r="E15" i="4"/>
  <c r="F79" i="4" s="1"/>
  <c r="J14" i="4"/>
  <c r="J12" i="4"/>
  <c r="J49" i="4" s="1"/>
  <c r="E7" i="4"/>
  <c r="E73" i="4" s="1"/>
  <c r="J147" i="3"/>
  <c r="J64" i="3" s="1"/>
  <c r="AY53" i="1"/>
  <c r="AX53" i="1"/>
  <c r="BI148" i="3"/>
  <c r="BH148" i="3"/>
  <c r="BG148" i="3"/>
  <c r="BF148" i="3"/>
  <c r="T148" i="3"/>
  <c r="T147" i="3" s="1"/>
  <c r="R148" i="3"/>
  <c r="R147" i="3" s="1"/>
  <c r="P148" i="3"/>
  <c r="P147" i="3" s="1"/>
  <c r="BK148" i="3"/>
  <c r="BK147" i="3" s="1"/>
  <c r="J148" i="3"/>
  <c r="BE148" i="3" s="1"/>
  <c r="BI146" i="3"/>
  <c r="BH146" i="3"/>
  <c r="BG146" i="3"/>
  <c r="BF146" i="3"/>
  <c r="BE146" i="3"/>
  <c r="T146" i="3"/>
  <c r="R146" i="3"/>
  <c r="P146" i="3"/>
  <c r="BK146" i="3"/>
  <c r="BK144" i="3" s="1"/>
  <c r="J144" i="3" s="1"/>
  <c r="J63" i="3" s="1"/>
  <c r="J146" i="3"/>
  <c r="BI145" i="3"/>
  <c r="BH145" i="3"/>
  <c r="BG145" i="3"/>
  <c r="BF145" i="3"/>
  <c r="T145" i="3"/>
  <c r="R145" i="3"/>
  <c r="R144" i="3" s="1"/>
  <c r="P145" i="3"/>
  <c r="P144" i="3" s="1"/>
  <c r="BK145" i="3"/>
  <c r="J145" i="3"/>
  <c r="BE145" i="3" s="1"/>
  <c r="BI143" i="3"/>
  <c r="BH143" i="3"/>
  <c r="BG143" i="3"/>
  <c r="BF143" i="3"/>
  <c r="BE143" i="3"/>
  <c r="T143" i="3"/>
  <c r="R143" i="3"/>
  <c r="P143" i="3"/>
  <c r="BK143" i="3"/>
  <c r="J143" i="3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BE141" i="3"/>
  <c r="T141" i="3"/>
  <c r="R141" i="3"/>
  <c r="P141" i="3"/>
  <c r="BK141" i="3"/>
  <c r="J141" i="3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BE137" i="3"/>
  <c r="T137" i="3"/>
  <c r="R137" i="3"/>
  <c r="P137" i="3"/>
  <c r="BK137" i="3"/>
  <c r="J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BE135" i="3"/>
  <c r="T135" i="3"/>
  <c r="R135" i="3"/>
  <c r="P135" i="3"/>
  <c r="BK135" i="3"/>
  <c r="J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BE125" i="3"/>
  <c r="T125" i="3"/>
  <c r="R125" i="3"/>
  <c r="P125" i="3"/>
  <c r="BK125" i="3"/>
  <c r="J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BE123" i="3"/>
  <c r="T123" i="3"/>
  <c r="R123" i="3"/>
  <c r="P123" i="3"/>
  <c r="BK123" i="3"/>
  <c r="J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BE113" i="3"/>
  <c r="T113" i="3"/>
  <c r="R113" i="3"/>
  <c r="P113" i="3"/>
  <c r="BK113" i="3"/>
  <c r="J113" i="3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BE109" i="3"/>
  <c r="T109" i="3"/>
  <c r="R109" i="3"/>
  <c r="P109" i="3"/>
  <c r="BK109" i="3"/>
  <c r="J109" i="3"/>
  <c r="BI108" i="3"/>
  <c r="BH108" i="3"/>
  <c r="BG108" i="3"/>
  <c r="BF108" i="3"/>
  <c r="T108" i="3"/>
  <c r="R108" i="3"/>
  <c r="R107" i="3" s="1"/>
  <c r="P108" i="3"/>
  <c r="BK108" i="3"/>
  <c r="J108" i="3"/>
  <c r="BE108" i="3" s="1"/>
  <c r="BI106" i="3"/>
  <c r="BH106" i="3"/>
  <c r="BG106" i="3"/>
  <c r="BF106" i="3"/>
  <c r="BE106" i="3"/>
  <c r="T106" i="3"/>
  <c r="R106" i="3"/>
  <c r="P106" i="3"/>
  <c r="BK106" i="3"/>
  <c r="J106" i="3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BE96" i="3"/>
  <c r="T96" i="3"/>
  <c r="R96" i="3"/>
  <c r="P96" i="3"/>
  <c r="BK96" i="3"/>
  <c r="J96" i="3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BE92" i="3"/>
  <c r="T92" i="3"/>
  <c r="R92" i="3"/>
  <c r="P92" i="3"/>
  <c r="BK92" i="3"/>
  <c r="J92" i="3"/>
  <c r="BI91" i="3"/>
  <c r="BH91" i="3"/>
  <c r="BG91" i="3"/>
  <c r="BF91" i="3"/>
  <c r="T91" i="3"/>
  <c r="R91" i="3"/>
  <c r="R90" i="3" s="1"/>
  <c r="P91" i="3"/>
  <c r="BK91" i="3"/>
  <c r="J91" i="3"/>
  <c r="BE91" i="3" s="1"/>
  <c r="BI89" i="3"/>
  <c r="BH89" i="3"/>
  <c r="BG89" i="3"/>
  <c r="BF89" i="3"/>
  <c r="T89" i="3"/>
  <c r="T88" i="3" s="1"/>
  <c r="R89" i="3"/>
  <c r="R88" i="3" s="1"/>
  <c r="P89" i="3"/>
  <c r="P88" i="3" s="1"/>
  <c r="BK89" i="3"/>
  <c r="BK88" i="3" s="1"/>
  <c r="J88" i="3" s="1"/>
  <c r="J59" i="3" s="1"/>
  <c r="J89" i="3"/>
  <c r="BE89" i="3" s="1"/>
  <c r="BI87" i="3"/>
  <c r="BH87" i="3"/>
  <c r="BG87" i="3"/>
  <c r="BF87" i="3"/>
  <c r="F31" i="3" s="1"/>
  <c r="BA53" i="1" s="1"/>
  <c r="T87" i="3"/>
  <c r="T86" i="3" s="1"/>
  <c r="R87" i="3"/>
  <c r="R86" i="3" s="1"/>
  <c r="R85" i="3" s="1"/>
  <c r="P87" i="3"/>
  <c r="P86" i="3" s="1"/>
  <c r="P85" i="3" s="1"/>
  <c r="BK87" i="3"/>
  <c r="BK86" i="3" s="1"/>
  <c r="J87" i="3"/>
  <c r="BE87" i="3" s="1"/>
  <c r="J78" i="3"/>
  <c r="F78" i="3"/>
  <c r="E76" i="3"/>
  <c r="F49" i="3"/>
  <c r="E47" i="3"/>
  <c r="J21" i="3"/>
  <c r="E21" i="3"/>
  <c r="J80" i="3" s="1"/>
  <c r="J20" i="3"/>
  <c r="J18" i="3"/>
  <c r="E18" i="3"/>
  <c r="F52" i="3" s="1"/>
  <c r="J17" i="3"/>
  <c r="J15" i="3"/>
  <c r="E15" i="3"/>
  <c r="F51" i="3" s="1"/>
  <c r="J14" i="3"/>
  <c r="J12" i="3"/>
  <c r="J49" i="3" s="1"/>
  <c r="E7" i="3"/>
  <c r="E45" i="3" s="1"/>
  <c r="R1047" i="2"/>
  <c r="AY52" i="1"/>
  <c r="AX52" i="1"/>
  <c r="BI1048" i="2"/>
  <c r="BH1048" i="2"/>
  <c r="BG1048" i="2"/>
  <c r="BF1048" i="2"/>
  <c r="T1048" i="2"/>
  <c r="T1047" i="2" s="1"/>
  <c r="R1048" i="2"/>
  <c r="P1048" i="2"/>
  <c r="P1047" i="2" s="1"/>
  <c r="BK1048" i="2"/>
  <c r="BK1047" i="2" s="1"/>
  <c r="J1047" i="2" s="1"/>
  <c r="J80" i="2" s="1"/>
  <c r="J1048" i="2"/>
  <c r="BE1048" i="2" s="1"/>
  <c r="BI1046" i="2"/>
  <c r="BH1046" i="2"/>
  <c r="BG1046" i="2"/>
  <c r="BF1046" i="2"/>
  <c r="T1046" i="2"/>
  <c r="R1046" i="2"/>
  <c r="P1046" i="2"/>
  <c r="BK1046" i="2"/>
  <c r="J1046" i="2"/>
  <c r="BE1046" i="2" s="1"/>
  <c r="BI1041" i="2"/>
  <c r="BH1041" i="2"/>
  <c r="BG1041" i="2"/>
  <c r="BF1041" i="2"/>
  <c r="BE1041" i="2"/>
  <c r="T1041" i="2"/>
  <c r="R1041" i="2"/>
  <c r="P1041" i="2"/>
  <c r="BK1041" i="2"/>
  <c r="J1041" i="2"/>
  <c r="BI1036" i="2"/>
  <c r="BH1036" i="2"/>
  <c r="BG1036" i="2"/>
  <c r="BF1036" i="2"/>
  <c r="T1036" i="2"/>
  <c r="R1036" i="2"/>
  <c r="P1036" i="2"/>
  <c r="BK1036" i="2"/>
  <c r="J1036" i="2"/>
  <c r="BE1036" i="2" s="1"/>
  <c r="BI1034" i="2"/>
  <c r="BH1034" i="2"/>
  <c r="BG1034" i="2"/>
  <c r="BF1034" i="2"/>
  <c r="BE1034" i="2"/>
  <c r="T1034" i="2"/>
  <c r="R1034" i="2"/>
  <c r="P1034" i="2"/>
  <c r="BK1034" i="2"/>
  <c r="J1034" i="2"/>
  <c r="BI1032" i="2"/>
  <c r="BH1032" i="2"/>
  <c r="BG1032" i="2"/>
  <c r="BF1032" i="2"/>
  <c r="T1032" i="2"/>
  <c r="R1032" i="2"/>
  <c r="P1032" i="2"/>
  <c r="BK1032" i="2"/>
  <c r="BK1031" i="2" s="1"/>
  <c r="J1031" i="2" s="1"/>
  <c r="J79" i="2" s="1"/>
  <c r="J1032" i="2"/>
  <c r="BE1032" i="2" s="1"/>
  <c r="BI1023" i="2"/>
  <c r="BH1023" i="2"/>
  <c r="BG1023" i="2"/>
  <c r="BF1023" i="2"/>
  <c r="T1023" i="2"/>
  <c r="R1023" i="2"/>
  <c r="P1023" i="2"/>
  <c r="BK1023" i="2"/>
  <c r="J1023" i="2"/>
  <c r="BE1023" i="2" s="1"/>
  <c r="BI1018" i="2"/>
  <c r="BH1018" i="2"/>
  <c r="BG1018" i="2"/>
  <c r="BF1018" i="2"/>
  <c r="T1018" i="2"/>
  <c r="T1017" i="2" s="1"/>
  <c r="R1018" i="2"/>
  <c r="R1017" i="2" s="1"/>
  <c r="P1018" i="2"/>
  <c r="BK1018" i="2"/>
  <c r="BK1017" i="2" s="1"/>
  <c r="J1017" i="2" s="1"/>
  <c r="J78" i="2" s="1"/>
  <c r="J1018" i="2"/>
  <c r="BE1018" i="2" s="1"/>
  <c r="BI1013" i="2"/>
  <c r="BH1013" i="2"/>
  <c r="BG1013" i="2"/>
  <c r="BF1013" i="2"/>
  <c r="T1013" i="2"/>
  <c r="R1013" i="2"/>
  <c r="P1013" i="2"/>
  <c r="BK1013" i="2"/>
  <c r="J1013" i="2"/>
  <c r="BE1013" i="2" s="1"/>
  <c r="BI1009" i="2"/>
  <c r="BH1009" i="2"/>
  <c r="BG1009" i="2"/>
  <c r="BF1009" i="2"/>
  <c r="BE1009" i="2"/>
  <c r="T1009" i="2"/>
  <c r="R1009" i="2"/>
  <c r="R1008" i="2" s="1"/>
  <c r="P1009" i="2"/>
  <c r="BK1009" i="2"/>
  <c r="J1009" i="2"/>
  <c r="BI1007" i="2"/>
  <c r="BH1007" i="2"/>
  <c r="BG1007" i="2"/>
  <c r="BF1007" i="2"/>
  <c r="BE1007" i="2"/>
  <c r="T1007" i="2"/>
  <c r="R1007" i="2"/>
  <c r="P1007" i="2"/>
  <c r="BK1007" i="2"/>
  <c r="J1007" i="2"/>
  <c r="BI1005" i="2"/>
  <c r="BH1005" i="2"/>
  <c r="BG1005" i="2"/>
  <c r="BF1005" i="2"/>
  <c r="T1005" i="2"/>
  <c r="R1005" i="2"/>
  <c r="P1005" i="2"/>
  <c r="BK1005" i="2"/>
  <c r="J1005" i="2"/>
  <c r="BE1005" i="2" s="1"/>
  <c r="BI993" i="2"/>
  <c r="BH993" i="2"/>
  <c r="BG993" i="2"/>
  <c r="BF993" i="2"/>
  <c r="T993" i="2"/>
  <c r="R993" i="2"/>
  <c r="P993" i="2"/>
  <c r="BK993" i="2"/>
  <c r="J993" i="2"/>
  <c r="BE993" i="2" s="1"/>
  <c r="BI991" i="2"/>
  <c r="BH991" i="2"/>
  <c r="BG991" i="2"/>
  <c r="BF991" i="2"/>
  <c r="T991" i="2"/>
  <c r="R991" i="2"/>
  <c r="P991" i="2"/>
  <c r="BK991" i="2"/>
  <c r="J991" i="2"/>
  <c r="BE991" i="2" s="1"/>
  <c r="BI987" i="2"/>
  <c r="BH987" i="2"/>
  <c r="BG987" i="2"/>
  <c r="BF987" i="2"/>
  <c r="BE987" i="2"/>
  <c r="T987" i="2"/>
  <c r="R987" i="2"/>
  <c r="P987" i="2"/>
  <c r="BK987" i="2"/>
  <c r="J987" i="2"/>
  <c r="BI983" i="2"/>
  <c r="BH983" i="2"/>
  <c r="BG983" i="2"/>
  <c r="BF983" i="2"/>
  <c r="T983" i="2"/>
  <c r="R983" i="2"/>
  <c r="P983" i="2"/>
  <c r="BK983" i="2"/>
  <c r="J983" i="2"/>
  <c r="BE983" i="2" s="1"/>
  <c r="BI981" i="2"/>
  <c r="BH981" i="2"/>
  <c r="BG981" i="2"/>
  <c r="BF981" i="2"/>
  <c r="T981" i="2"/>
  <c r="R981" i="2"/>
  <c r="P981" i="2"/>
  <c r="BK981" i="2"/>
  <c r="J981" i="2"/>
  <c r="BE981" i="2" s="1"/>
  <c r="BI969" i="2"/>
  <c r="BH969" i="2"/>
  <c r="BG969" i="2"/>
  <c r="BF969" i="2"/>
  <c r="T969" i="2"/>
  <c r="R969" i="2"/>
  <c r="P969" i="2"/>
  <c r="BK969" i="2"/>
  <c r="J969" i="2"/>
  <c r="BE969" i="2" s="1"/>
  <c r="BI967" i="2"/>
  <c r="BH967" i="2"/>
  <c r="BG967" i="2"/>
  <c r="BF967" i="2"/>
  <c r="BE967" i="2"/>
  <c r="T967" i="2"/>
  <c r="R967" i="2"/>
  <c r="P967" i="2"/>
  <c r="BK967" i="2"/>
  <c r="J967" i="2"/>
  <c r="BI963" i="2"/>
  <c r="BH963" i="2"/>
  <c r="BG963" i="2"/>
  <c r="BF963" i="2"/>
  <c r="T963" i="2"/>
  <c r="R963" i="2"/>
  <c r="P963" i="2"/>
  <c r="BK963" i="2"/>
  <c r="J963" i="2"/>
  <c r="BE963" i="2" s="1"/>
  <c r="BI959" i="2"/>
  <c r="BH959" i="2"/>
  <c r="BG959" i="2"/>
  <c r="BF959" i="2"/>
  <c r="BE959" i="2"/>
  <c r="T959" i="2"/>
  <c r="R959" i="2"/>
  <c r="P959" i="2"/>
  <c r="BK959" i="2"/>
  <c r="J959" i="2"/>
  <c r="BI955" i="2"/>
  <c r="BH955" i="2"/>
  <c r="BG955" i="2"/>
  <c r="BF955" i="2"/>
  <c r="T955" i="2"/>
  <c r="R955" i="2"/>
  <c r="P955" i="2"/>
  <c r="BK955" i="2"/>
  <c r="J955" i="2"/>
  <c r="BE955" i="2" s="1"/>
  <c r="BI951" i="2"/>
  <c r="BH951" i="2"/>
  <c r="BG951" i="2"/>
  <c r="BF951" i="2"/>
  <c r="T951" i="2"/>
  <c r="R951" i="2"/>
  <c r="P951" i="2"/>
  <c r="BK951" i="2"/>
  <c r="J951" i="2"/>
  <c r="BE951" i="2" s="1"/>
  <c r="BI947" i="2"/>
  <c r="BH947" i="2"/>
  <c r="BG947" i="2"/>
  <c r="BF947" i="2"/>
  <c r="BE947" i="2"/>
  <c r="T947" i="2"/>
  <c r="R947" i="2"/>
  <c r="P947" i="2"/>
  <c r="BK947" i="2"/>
  <c r="J947" i="2"/>
  <c r="BI943" i="2"/>
  <c r="BH943" i="2"/>
  <c r="BG943" i="2"/>
  <c r="BF943" i="2"/>
  <c r="BE943" i="2"/>
  <c r="T943" i="2"/>
  <c r="R943" i="2"/>
  <c r="P943" i="2"/>
  <c r="BK943" i="2"/>
  <c r="J943" i="2"/>
  <c r="BI939" i="2"/>
  <c r="BH939" i="2"/>
  <c r="BG939" i="2"/>
  <c r="BF939" i="2"/>
  <c r="T939" i="2"/>
  <c r="R939" i="2"/>
  <c r="P939" i="2"/>
  <c r="BK939" i="2"/>
  <c r="J939" i="2"/>
  <c r="BE939" i="2" s="1"/>
  <c r="BI937" i="2"/>
  <c r="BH937" i="2"/>
  <c r="BG937" i="2"/>
  <c r="BF937" i="2"/>
  <c r="T937" i="2"/>
  <c r="R937" i="2"/>
  <c r="P937" i="2"/>
  <c r="BK937" i="2"/>
  <c r="J937" i="2"/>
  <c r="BE937" i="2" s="1"/>
  <c r="BI935" i="2"/>
  <c r="BH935" i="2"/>
  <c r="BG935" i="2"/>
  <c r="BF935" i="2"/>
  <c r="BE935" i="2"/>
  <c r="T935" i="2"/>
  <c r="R935" i="2"/>
  <c r="P935" i="2"/>
  <c r="P934" i="2" s="1"/>
  <c r="BK935" i="2"/>
  <c r="J935" i="2"/>
  <c r="BI933" i="2"/>
  <c r="BH933" i="2"/>
  <c r="BG933" i="2"/>
  <c r="BF933" i="2"/>
  <c r="T933" i="2"/>
  <c r="R933" i="2"/>
  <c r="P933" i="2"/>
  <c r="BK933" i="2"/>
  <c r="J933" i="2"/>
  <c r="BE933" i="2" s="1"/>
  <c r="BI931" i="2"/>
  <c r="BH931" i="2"/>
  <c r="BG931" i="2"/>
  <c r="BF931" i="2"/>
  <c r="BE931" i="2"/>
  <c r="T931" i="2"/>
  <c r="R931" i="2"/>
  <c r="P931" i="2"/>
  <c r="P930" i="2" s="1"/>
  <c r="BK931" i="2"/>
  <c r="BK930" i="2" s="1"/>
  <c r="J930" i="2" s="1"/>
  <c r="J74" i="2" s="1"/>
  <c r="J931" i="2"/>
  <c r="BI929" i="2"/>
  <c r="BH929" i="2"/>
  <c r="BG929" i="2"/>
  <c r="BF929" i="2"/>
  <c r="T929" i="2"/>
  <c r="R929" i="2"/>
  <c r="P929" i="2"/>
  <c r="BK929" i="2"/>
  <c r="J929" i="2"/>
  <c r="BE929" i="2" s="1"/>
  <c r="BI927" i="2"/>
  <c r="BH927" i="2"/>
  <c r="BG927" i="2"/>
  <c r="BF927" i="2"/>
  <c r="BE927" i="2"/>
  <c r="T927" i="2"/>
  <c r="R927" i="2"/>
  <c r="P927" i="2"/>
  <c r="BK927" i="2"/>
  <c r="J927" i="2"/>
  <c r="BI925" i="2"/>
  <c r="BH925" i="2"/>
  <c r="BG925" i="2"/>
  <c r="BF925" i="2"/>
  <c r="T925" i="2"/>
  <c r="R925" i="2"/>
  <c r="P925" i="2"/>
  <c r="BK925" i="2"/>
  <c r="J925" i="2"/>
  <c r="BE925" i="2" s="1"/>
  <c r="BI923" i="2"/>
  <c r="BH923" i="2"/>
  <c r="BG923" i="2"/>
  <c r="BF923" i="2"/>
  <c r="BE923" i="2"/>
  <c r="T923" i="2"/>
  <c r="R923" i="2"/>
  <c r="P923" i="2"/>
  <c r="BK923" i="2"/>
  <c r="J923" i="2"/>
  <c r="BI921" i="2"/>
  <c r="BH921" i="2"/>
  <c r="BG921" i="2"/>
  <c r="BF921" i="2"/>
  <c r="T921" i="2"/>
  <c r="R921" i="2"/>
  <c r="P921" i="2"/>
  <c r="BK921" i="2"/>
  <c r="J921" i="2"/>
  <c r="BE921" i="2" s="1"/>
  <c r="BI919" i="2"/>
  <c r="BH919" i="2"/>
  <c r="BG919" i="2"/>
  <c r="BF919" i="2"/>
  <c r="BE919" i="2"/>
  <c r="T919" i="2"/>
  <c r="R919" i="2"/>
  <c r="P919" i="2"/>
  <c r="P918" i="2" s="1"/>
  <c r="BK919" i="2"/>
  <c r="BK918" i="2" s="1"/>
  <c r="J918" i="2" s="1"/>
  <c r="J73" i="2" s="1"/>
  <c r="J919" i="2"/>
  <c r="BI917" i="2"/>
  <c r="BH917" i="2"/>
  <c r="BG917" i="2"/>
  <c r="BF917" i="2"/>
  <c r="T917" i="2"/>
  <c r="R917" i="2"/>
  <c r="P917" i="2"/>
  <c r="BK917" i="2"/>
  <c r="J917" i="2"/>
  <c r="BE917" i="2" s="1"/>
  <c r="BI908" i="2"/>
  <c r="BH908" i="2"/>
  <c r="BG908" i="2"/>
  <c r="BF908" i="2"/>
  <c r="T908" i="2"/>
  <c r="R908" i="2"/>
  <c r="P908" i="2"/>
  <c r="BK908" i="2"/>
  <c r="J908" i="2"/>
  <c r="BE908" i="2" s="1"/>
  <c r="BI904" i="2"/>
  <c r="BH904" i="2"/>
  <c r="BG904" i="2"/>
  <c r="BF904" i="2"/>
  <c r="BE904" i="2"/>
  <c r="T904" i="2"/>
  <c r="R904" i="2"/>
  <c r="P904" i="2"/>
  <c r="BK904" i="2"/>
  <c r="J904" i="2"/>
  <c r="BI900" i="2"/>
  <c r="BH900" i="2"/>
  <c r="BG900" i="2"/>
  <c r="BF900" i="2"/>
  <c r="T900" i="2"/>
  <c r="R900" i="2"/>
  <c r="P900" i="2"/>
  <c r="BK900" i="2"/>
  <c r="J900" i="2"/>
  <c r="BE900" i="2" s="1"/>
  <c r="BI895" i="2"/>
  <c r="BH895" i="2"/>
  <c r="BG895" i="2"/>
  <c r="BF895" i="2"/>
  <c r="T895" i="2"/>
  <c r="R895" i="2"/>
  <c r="P895" i="2"/>
  <c r="BK895" i="2"/>
  <c r="J895" i="2"/>
  <c r="BE895" i="2" s="1"/>
  <c r="BI890" i="2"/>
  <c r="BH890" i="2"/>
  <c r="BG890" i="2"/>
  <c r="BF890" i="2"/>
  <c r="T890" i="2"/>
  <c r="R890" i="2"/>
  <c r="P890" i="2"/>
  <c r="BK890" i="2"/>
  <c r="BK889" i="2" s="1"/>
  <c r="J889" i="2" s="1"/>
  <c r="J72" i="2" s="1"/>
  <c r="J890" i="2"/>
  <c r="BE890" i="2" s="1"/>
  <c r="BI888" i="2"/>
  <c r="BH888" i="2"/>
  <c r="BG888" i="2"/>
  <c r="BF888" i="2"/>
  <c r="T888" i="2"/>
  <c r="R888" i="2"/>
  <c r="P888" i="2"/>
  <c r="BK888" i="2"/>
  <c r="J888" i="2"/>
  <c r="BE888" i="2" s="1"/>
  <c r="BI886" i="2"/>
  <c r="BH886" i="2"/>
  <c r="BG886" i="2"/>
  <c r="BF886" i="2"/>
  <c r="BE886" i="2"/>
  <c r="T886" i="2"/>
  <c r="R886" i="2"/>
  <c r="P886" i="2"/>
  <c r="BK886" i="2"/>
  <c r="J886" i="2"/>
  <c r="BI884" i="2"/>
  <c r="BH884" i="2"/>
  <c r="BG884" i="2"/>
  <c r="BF884" i="2"/>
  <c r="T884" i="2"/>
  <c r="R884" i="2"/>
  <c r="P884" i="2"/>
  <c r="BK884" i="2"/>
  <c r="J884" i="2"/>
  <c r="BE884" i="2" s="1"/>
  <c r="BI880" i="2"/>
  <c r="BH880" i="2"/>
  <c r="BG880" i="2"/>
  <c r="BF880" i="2"/>
  <c r="T880" i="2"/>
  <c r="R880" i="2"/>
  <c r="P880" i="2"/>
  <c r="BK880" i="2"/>
  <c r="J880" i="2"/>
  <c r="BE880" i="2" s="1"/>
  <c r="BI878" i="2"/>
  <c r="BH878" i="2"/>
  <c r="BG878" i="2"/>
  <c r="BF878" i="2"/>
  <c r="T878" i="2"/>
  <c r="R878" i="2"/>
  <c r="P878" i="2"/>
  <c r="BK878" i="2"/>
  <c r="J878" i="2"/>
  <c r="BE878" i="2" s="1"/>
  <c r="BI875" i="2"/>
  <c r="BH875" i="2"/>
  <c r="BG875" i="2"/>
  <c r="BF875" i="2"/>
  <c r="BE875" i="2"/>
  <c r="T875" i="2"/>
  <c r="R875" i="2"/>
  <c r="P875" i="2"/>
  <c r="BK875" i="2"/>
  <c r="J875" i="2"/>
  <c r="BI872" i="2"/>
  <c r="BH872" i="2"/>
  <c r="BG872" i="2"/>
  <c r="BF872" i="2"/>
  <c r="T872" i="2"/>
  <c r="R872" i="2"/>
  <c r="P872" i="2"/>
  <c r="BK872" i="2"/>
  <c r="J872" i="2"/>
  <c r="BE872" i="2" s="1"/>
  <c r="BI869" i="2"/>
  <c r="BH869" i="2"/>
  <c r="BG869" i="2"/>
  <c r="BF869" i="2"/>
  <c r="BE869" i="2"/>
  <c r="T869" i="2"/>
  <c r="R869" i="2"/>
  <c r="P869" i="2"/>
  <c r="BK869" i="2"/>
  <c r="J869" i="2"/>
  <c r="BI866" i="2"/>
  <c r="BH866" i="2"/>
  <c r="BG866" i="2"/>
  <c r="BF866" i="2"/>
  <c r="T866" i="2"/>
  <c r="R866" i="2"/>
  <c r="P866" i="2"/>
  <c r="BK866" i="2"/>
  <c r="J866" i="2"/>
  <c r="BE866" i="2" s="1"/>
  <c r="BI864" i="2"/>
  <c r="BH864" i="2"/>
  <c r="BG864" i="2"/>
  <c r="BF864" i="2"/>
  <c r="T864" i="2"/>
  <c r="R864" i="2"/>
  <c r="P864" i="2"/>
  <c r="BK864" i="2"/>
  <c r="J864" i="2"/>
  <c r="BE864" i="2" s="1"/>
  <c r="BI862" i="2"/>
  <c r="BH862" i="2"/>
  <c r="BG862" i="2"/>
  <c r="BF862" i="2"/>
  <c r="T862" i="2"/>
  <c r="R862" i="2"/>
  <c r="P862" i="2"/>
  <c r="BK862" i="2"/>
  <c r="J862" i="2"/>
  <c r="BE862" i="2" s="1"/>
  <c r="BI858" i="2"/>
  <c r="BH858" i="2"/>
  <c r="BG858" i="2"/>
  <c r="BF858" i="2"/>
  <c r="T858" i="2"/>
  <c r="R858" i="2"/>
  <c r="P858" i="2"/>
  <c r="BK858" i="2"/>
  <c r="J858" i="2"/>
  <c r="BE858" i="2" s="1"/>
  <c r="BI854" i="2"/>
  <c r="BH854" i="2"/>
  <c r="BG854" i="2"/>
  <c r="BF854" i="2"/>
  <c r="T854" i="2"/>
  <c r="R854" i="2"/>
  <c r="P854" i="2"/>
  <c r="BK854" i="2"/>
  <c r="J854" i="2"/>
  <c r="BE854" i="2" s="1"/>
  <c r="BI850" i="2"/>
  <c r="BH850" i="2"/>
  <c r="BG850" i="2"/>
  <c r="BF850" i="2"/>
  <c r="T850" i="2"/>
  <c r="R850" i="2"/>
  <c r="P850" i="2"/>
  <c r="BK850" i="2"/>
  <c r="J850" i="2"/>
  <c r="BE850" i="2" s="1"/>
  <c r="BI846" i="2"/>
  <c r="BH846" i="2"/>
  <c r="BG846" i="2"/>
  <c r="BF846" i="2"/>
  <c r="T846" i="2"/>
  <c r="R846" i="2"/>
  <c r="P846" i="2"/>
  <c r="BK846" i="2"/>
  <c r="J846" i="2"/>
  <c r="BE846" i="2" s="1"/>
  <c r="BI842" i="2"/>
  <c r="BH842" i="2"/>
  <c r="BG842" i="2"/>
  <c r="BF842" i="2"/>
  <c r="BE842" i="2"/>
  <c r="T842" i="2"/>
  <c r="T841" i="2" s="1"/>
  <c r="R842" i="2"/>
  <c r="P842" i="2"/>
  <c r="BK842" i="2"/>
  <c r="BK841" i="2" s="1"/>
  <c r="J841" i="2" s="1"/>
  <c r="J71" i="2" s="1"/>
  <c r="J842" i="2"/>
  <c r="BI840" i="2"/>
  <c r="BH840" i="2"/>
  <c r="BG840" i="2"/>
  <c r="BF840" i="2"/>
  <c r="T840" i="2"/>
  <c r="R840" i="2"/>
  <c r="P840" i="2"/>
  <c r="BK840" i="2"/>
  <c r="J840" i="2"/>
  <c r="BE840" i="2" s="1"/>
  <c r="BI835" i="2"/>
  <c r="BH835" i="2"/>
  <c r="BG835" i="2"/>
  <c r="BF835" i="2"/>
  <c r="BE835" i="2"/>
  <c r="T835" i="2"/>
  <c r="R835" i="2"/>
  <c r="P835" i="2"/>
  <c r="BK835" i="2"/>
  <c r="J835" i="2"/>
  <c r="BI833" i="2"/>
  <c r="BH833" i="2"/>
  <c r="BG833" i="2"/>
  <c r="BF833" i="2"/>
  <c r="T833" i="2"/>
  <c r="R833" i="2"/>
  <c r="P833" i="2"/>
  <c r="BK833" i="2"/>
  <c r="J833" i="2"/>
  <c r="BE833" i="2" s="1"/>
  <c r="BI829" i="2"/>
  <c r="BH829" i="2"/>
  <c r="BG829" i="2"/>
  <c r="BF829" i="2"/>
  <c r="T829" i="2"/>
  <c r="R829" i="2"/>
  <c r="P829" i="2"/>
  <c r="BK829" i="2"/>
  <c r="J829" i="2"/>
  <c r="BE829" i="2" s="1"/>
  <c r="BI825" i="2"/>
  <c r="BH825" i="2"/>
  <c r="BG825" i="2"/>
  <c r="BF825" i="2"/>
  <c r="T825" i="2"/>
  <c r="R825" i="2"/>
  <c r="P825" i="2"/>
  <c r="BK825" i="2"/>
  <c r="J825" i="2"/>
  <c r="BE825" i="2" s="1"/>
  <c r="BI821" i="2"/>
  <c r="BH821" i="2"/>
  <c r="BG821" i="2"/>
  <c r="BF821" i="2"/>
  <c r="BE821" i="2"/>
  <c r="T821" i="2"/>
  <c r="R821" i="2"/>
  <c r="P821" i="2"/>
  <c r="BK821" i="2"/>
  <c r="J821" i="2"/>
  <c r="BI814" i="2"/>
  <c r="BH814" i="2"/>
  <c r="BG814" i="2"/>
  <c r="BF814" i="2"/>
  <c r="T814" i="2"/>
  <c r="R814" i="2"/>
  <c r="P814" i="2"/>
  <c r="BK814" i="2"/>
  <c r="J814" i="2"/>
  <c r="BE814" i="2" s="1"/>
  <c r="BI807" i="2"/>
  <c r="BH807" i="2"/>
  <c r="BG807" i="2"/>
  <c r="BF807" i="2"/>
  <c r="BE807" i="2"/>
  <c r="T807" i="2"/>
  <c r="R807" i="2"/>
  <c r="P807" i="2"/>
  <c r="BK807" i="2"/>
  <c r="J807" i="2"/>
  <c r="BI803" i="2"/>
  <c r="BH803" i="2"/>
  <c r="BG803" i="2"/>
  <c r="BF803" i="2"/>
  <c r="T803" i="2"/>
  <c r="R803" i="2"/>
  <c r="P803" i="2"/>
  <c r="BK803" i="2"/>
  <c r="J803" i="2"/>
  <c r="BE803" i="2" s="1"/>
  <c r="BI799" i="2"/>
  <c r="BH799" i="2"/>
  <c r="BG799" i="2"/>
  <c r="BF799" i="2"/>
  <c r="T799" i="2"/>
  <c r="R799" i="2"/>
  <c r="P799" i="2"/>
  <c r="BK799" i="2"/>
  <c r="J799" i="2"/>
  <c r="BE799" i="2" s="1"/>
  <c r="BI797" i="2"/>
  <c r="BH797" i="2"/>
  <c r="BG797" i="2"/>
  <c r="BF797" i="2"/>
  <c r="T797" i="2"/>
  <c r="R797" i="2"/>
  <c r="P797" i="2"/>
  <c r="BK797" i="2"/>
  <c r="J797" i="2"/>
  <c r="BE797" i="2" s="1"/>
  <c r="BI793" i="2"/>
  <c r="BH793" i="2"/>
  <c r="BG793" i="2"/>
  <c r="BF793" i="2"/>
  <c r="T793" i="2"/>
  <c r="R793" i="2"/>
  <c r="P793" i="2"/>
  <c r="BK793" i="2"/>
  <c r="J793" i="2"/>
  <c r="BE793" i="2" s="1"/>
  <c r="BI788" i="2"/>
  <c r="BH788" i="2"/>
  <c r="BG788" i="2"/>
  <c r="BF788" i="2"/>
  <c r="T788" i="2"/>
  <c r="R788" i="2"/>
  <c r="P788" i="2"/>
  <c r="BK788" i="2"/>
  <c r="J788" i="2"/>
  <c r="BE788" i="2" s="1"/>
  <c r="BI787" i="2"/>
  <c r="BH787" i="2"/>
  <c r="BG787" i="2"/>
  <c r="BF787" i="2"/>
  <c r="T787" i="2"/>
  <c r="R787" i="2"/>
  <c r="P787" i="2"/>
  <c r="BK787" i="2"/>
  <c r="J787" i="2"/>
  <c r="BE787" i="2" s="1"/>
  <c r="BI772" i="2"/>
  <c r="BH772" i="2"/>
  <c r="BG772" i="2"/>
  <c r="BF772" i="2"/>
  <c r="T772" i="2"/>
  <c r="R772" i="2"/>
  <c r="P772" i="2"/>
  <c r="BK772" i="2"/>
  <c r="J772" i="2"/>
  <c r="BE772" i="2" s="1"/>
  <c r="BI767" i="2"/>
  <c r="BH767" i="2"/>
  <c r="BG767" i="2"/>
  <c r="BF767" i="2"/>
  <c r="BE767" i="2"/>
  <c r="T767" i="2"/>
  <c r="R767" i="2"/>
  <c r="P767" i="2"/>
  <c r="BK767" i="2"/>
  <c r="J767" i="2"/>
  <c r="BI765" i="2"/>
  <c r="BH765" i="2"/>
  <c r="BG765" i="2"/>
  <c r="BF765" i="2"/>
  <c r="T765" i="2"/>
  <c r="R765" i="2"/>
  <c r="P765" i="2"/>
  <c r="BK765" i="2"/>
  <c r="J765" i="2"/>
  <c r="BE765" i="2" s="1"/>
  <c r="BI757" i="2"/>
  <c r="BH757" i="2"/>
  <c r="BG757" i="2"/>
  <c r="BF757" i="2"/>
  <c r="BE757" i="2"/>
  <c r="T757" i="2"/>
  <c r="R757" i="2"/>
  <c r="P757" i="2"/>
  <c r="BK757" i="2"/>
  <c r="J757" i="2"/>
  <c r="BI751" i="2"/>
  <c r="BH751" i="2"/>
  <c r="BG751" i="2"/>
  <c r="BF751" i="2"/>
  <c r="T751" i="2"/>
  <c r="R751" i="2"/>
  <c r="P751" i="2"/>
  <c r="BK751" i="2"/>
  <c r="J751" i="2"/>
  <c r="BE751" i="2" s="1"/>
  <c r="BI746" i="2"/>
  <c r="BH746" i="2"/>
  <c r="BG746" i="2"/>
  <c r="BF746" i="2"/>
  <c r="T746" i="2"/>
  <c r="R746" i="2"/>
  <c r="P746" i="2"/>
  <c r="BK746" i="2"/>
  <c r="J746" i="2"/>
  <c r="BE746" i="2" s="1"/>
  <c r="BI737" i="2"/>
  <c r="BH737" i="2"/>
  <c r="BG737" i="2"/>
  <c r="BF737" i="2"/>
  <c r="T737" i="2"/>
  <c r="R737" i="2"/>
  <c r="P737" i="2"/>
  <c r="BK737" i="2"/>
  <c r="J737" i="2"/>
  <c r="BE737" i="2" s="1"/>
  <c r="BI733" i="2"/>
  <c r="BH733" i="2"/>
  <c r="BG733" i="2"/>
  <c r="BF733" i="2"/>
  <c r="BE733" i="2"/>
  <c r="T733" i="2"/>
  <c r="R733" i="2"/>
  <c r="P733" i="2"/>
  <c r="BK733" i="2"/>
  <c r="J733" i="2"/>
  <c r="BI729" i="2"/>
  <c r="BH729" i="2"/>
  <c r="BG729" i="2"/>
  <c r="BF729" i="2"/>
  <c r="T729" i="2"/>
  <c r="R729" i="2"/>
  <c r="P729" i="2"/>
  <c r="BK729" i="2"/>
  <c r="J729" i="2"/>
  <c r="BE729" i="2" s="1"/>
  <c r="BI727" i="2"/>
  <c r="BH727" i="2"/>
  <c r="BG727" i="2"/>
  <c r="BF727" i="2"/>
  <c r="BE727" i="2"/>
  <c r="T727" i="2"/>
  <c r="R727" i="2"/>
  <c r="P727" i="2"/>
  <c r="BK727" i="2"/>
  <c r="J727" i="2"/>
  <c r="BI725" i="2"/>
  <c r="BH725" i="2"/>
  <c r="BG725" i="2"/>
  <c r="BF725" i="2"/>
  <c r="T725" i="2"/>
  <c r="R725" i="2"/>
  <c r="P725" i="2"/>
  <c r="BK725" i="2"/>
  <c r="J725" i="2"/>
  <c r="BE725" i="2" s="1"/>
  <c r="BI723" i="2"/>
  <c r="BH723" i="2"/>
  <c r="BG723" i="2"/>
  <c r="BF723" i="2"/>
  <c r="T723" i="2"/>
  <c r="R723" i="2"/>
  <c r="P723" i="2"/>
  <c r="BK723" i="2"/>
  <c r="J723" i="2"/>
  <c r="BE723" i="2" s="1"/>
  <c r="BI721" i="2"/>
  <c r="BH721" i="2"/>
  <c r="BG721" i="2"/>
  <c r="BF721" i="2"/>
  <c r="T721" i="2"/>
  <c r="R721" i="2"/>
  <c r="P721" i="2"/>
  <c r="BK721" i="2"/>
  <c r="J721" i="2"/>
  <c r="BE721" i="2" s="1"/>
  <c r="BI717" i="2"/>
  <c r="BH717" i="2"/>
  <c r="BG717" i="2"/>
  <c r="BF717" i="2"/>
  <c r="T717" i="2"/>
  <c r="R717" i="2"/>
  <c r="P717" i="2"/>
  <c r="BK717" i="2"/>
  <c r="J717" i="2"/>
  <c r="BE717" i="2" s="1"/>
  <c r="BI712" i="2"/>
  <c r="BH712" i="2"/>
  <c r="BG712" i="2"/>
  <c r="BF712" i="2"/>
  <c r="T712" i="2"/>
  <c r="R712" i="2"/>
  <c r="P712" i="2"/>
  <c r="BK712" i="2"/>
  <c r="J712" i="2"/>
  <c r="BE712" i="2" s="1"/>
  <c r="BI707" i="2"/>
  <c r="BH707" i="2"/>
  <c r="BG707" i="2"/>
  <c r="BF707" i="2"/>
  <c r="T707" i="2"/>
  <c r="R707" i="2"/>
  <c r="P707" i="2"/>
  <c r="BK707" i="2"/>
  <c r="J707" i="2"/>
  <c r="BE707" i="2" s="1"/>
  <c r="BI705" i="2"/>
  <c r="BH705" i="2"/>
  <c r="BG705" i="2"/>
  <c r="BF705" i="2"/>
  <c r="T705" i="2"/>
  <c r="R705" i="2"/>
  <c r="P705" i="2"/>
  <c r="BK705" i="2"/>
  <c r="J705" i="2"/>
  <c r="BE705" i="2" s="1"/>
  <c r="BI703" i="2"/>
  <c r="BH703" i="2"/>
  <c r="BG703" i="2"/>
  <c r="BF703" i="2"/>
  <c r="BE703" i="2"/>
  <c r="T703" i="2"/>
  <c r="R703" i="2"/>
  <c r="P703" i="2"/>
  <c r="BK703" i="2"/>
  <c r="J703" i="2"/>
  <c r="BI701" i="2"/>
  <c r="BH701" i="2"/>
  <c r="BG701" i="2"/>
  <c r="BF701" i="2"/>
  <c r="T701" i="2"/>
  <c r="R701" i="2"/>
  <c r="P701" i="2"/>
  <c r="BK701" i="2"/>
  <c r="J701" i="2"/>
  <c r="BE701" i="2" s="1"/>
  <c r="BI699" i="2"/>
  <c r="BH699" i="2"/>
  <c r="BG699" i="2"/>
  <c r="BF699" i="2"/>
  <c r="BE699" i="2"/>
  <c r="T699" i="2"/>
  <c r="R699" i="2"/>
  <c r="P699" i="2"/>
  <c r="BK699" i="2"/>
  <c r="J699" i="2"/>
  <c r="BI695" i="2"/>
  <c r="BH695" i="2"/>
  <c r="BG695" i="2"/>
  <c r="BF695" i="2"/>
  <c r="T695" i="2"/>
  <c r="R695" i="2"/>
  <c r="P695" i="2"/>
  <c r="BK695" i="2"/>
  <c r="J695" i="2"/>
  <c r="BE695" i="2" s="1"/>
  <c r="BI693" i="2"/>
  <c r="BH693" i="2"/>
  <c r="BG693" i="2"/>
  <c r="BF693" i="2"/>
  <c r="T693" i="2"/>
  <c r="R693" i="2"/>
  <c r="P693" i="2"/>
  <c r="BK693" i="2"/>
  <c r="J693" i="2"/>
  <c r="BE693" i="2" s="1"/>
  <c r="BI691" i="2"/>
  <c r="BH691" i="2"/>
  <c r="BG691" i="2"/>
  <c r="BF691" i="2"/>
  <c r="T691" i="2"/>
  <c r="R691" i="2"/>
  <c r="P691" i="2"/>
  <c r="BK691" i="2"/>
  <c r="J691" i="2"/>
  <c r="BE691" i="2" s="1"/>
  <c r="BI687" i="2"/>
  <c r="BH687" i="2"/>
  <c r="BG687" i="2"/>
  <c r="BF687" i="2"/>
  <c r="BE687" i="2"/>
  <c r="T687" i="2"/>
  <c r="R687" i="2"/>
  <c r="P687" i="2"/>
  <c r="BK687" i="2"/>
  <c r="J687" i="2"/>
  <c r="BI681" i="2"/>
  <c r="BH681" i="2"/>
  <c r="BG681" i="2"/>
  <c r="BF681" i="2"/>
  <c r="T681" i="2"/>
  <c r="R681" i="2"/>
  <c r="P681" i="2"/>
  <c r="BK681" i="2"/>
  <c r="J681" i="2"/>
  <c r="BE681" i="2" s="1"/>
  <c r="BI679" i="2"/>
  <c r="BH679" i="2"/>
  <c r="BG679" i="2"/>
  <c r="BF679" i="2"/>
  <c r="BE679" i="2"/>
  <c r="T679" i="2"/>
  <c r="R679" i="2"/>
  <c r="P679" i="2"/>
  <c r="BK679" i="2"/>
  <c r="J679" i="2"/>
  <c r="BI677" i="2"/>
  <c r="BH677" i="2"/>
  <c r="BG677" i="2"/>
  <c r="BF677" i="2"/>
  <c r="T677" i="2"/>
  <c r="R677" i="2"/>
  <c r="P677" i="2"/>
  <c r="BK677" i="2"/>
  <c r="J677" i="2"/>
  <c r="BE677" i="2" s="1"/>
  <c r="BI673" i="2"/>
  <c r="BH673" i="2"/>
  <c r="BG673" i="2"/>
  <c r="BF673" i="2"/>
  <c r="T673" i="2"/>
  <c r="R673" i="2"/>
  <c r="P673" i="2"/>
  <c r="BK673" i="2"/>
  <c r="J673" i="2"/>
  <c r="BE673" i="2" s="1"/>
  <c r="BI669" i="2"/>
  <c r="BH669" i="2"/>
  <c r="BG669" i="2"/>
  <c r="BF669" i="2"/>
  <c r="T669" i="2"/>
  <c r="R669" i="2"/>
  <c r="P669" i="2"/>
  <c r="BK669" i="2"/>
  <c r="J669" i="2"/>
  <c r="BE669" i="2" s="1"/>
  <c r="BI664" i="2"/>
  <c r="BH664" i="2"/>
  <c r="BG664" i="2"/>
  <c r="BF664" i="2"/>
  <c r="T664" i="2"/>
  <c r="R664" i="2"/>
  <c r="P664" i="2"/>
  <c r="BK664" i="2"/>
  <c r="J664" i="2"/>
  <c r="BE664" i="2" s="1"/>
  <c r="BI663" i="2"/>
  <c r="BH663" i="2"/>
  <c r="BG663" i="2"/>
  <c r="BF663" i="2"/>
  <c r="T663" i="2"/>
  <c r="R663" i="2"/>
  <c r="P663" i="2"/>
  <c r="BK663" i="2"/>
  <c r="J663" i="2"/>
  <c r="BE663" i="2" s="1"/>
  <c r="BI662" i="2"/>
  <c r="BH662" i="2"/>
  <c r="BG662" i="2"/>
  <c r="BF662" i="2"/>
  <c r="T662" i="2"/>
  <c r="R662" i="2"/>
  <c r="P662" i="2"/>
  <c r="BK662" i="2"/>
  <c r="J662" i="2"/>
  <c r="BE662" i="2" s="1"/>
  <c r="BI658" i="2"/>
  <c r="BH658" i="2"/>
  <c r="BG658" i="2"/>
  <c r="BF658" i="2"/>
  <c r="T658" i="2"/>
  <c r="R658" i="2"/>
  <c r="P658" i="2"/>
  <c r="BK658" i="2"/>
  <c r="J658" i="2"/>
  <c r="BE658" i="2" s="1"/>
  <c r="BI653" i="2"/>
  <c r="BH653" i="2"/>
  <c r="BG653" i="2"/>
  <c r="BF653" i="2"/>
  <c r="BE653" i="2"/>
  <c r="T653" i="2"/>
  <c r="R653" i="2"/>
  <c r="P653" i="2"/>
  <c r="BK653" i="2"/>
  <c r="J653" i="2"/>
  <c r="BI648" i="2"/>
  <c r="BH648" i="2"/>
  <c r="BG648" i="2"/>
  <c r="BF648" i="2"/>
  <c r="T648" i="2"/>
  <c r="R648" i="2"/>
  <c r="P648" i="2"/>
  <c r="BK648" i="2"/>
  <c r="J648" i="2"/>
  <c r="BE648" i="2" s="1"/>
  <c r="BI646" i="2"/>
  <c r="BH646" i="2"/>
  <c r="BG646" i="2"/>
  <c r="BF646" i="2"/>
  <c r="T646" i="2"/>
  <c r="R646" i="2"/>
  <c r="P646" i="2"/>
  <c r="BK646" i="2"/>
  <c r="J646" i="2"/>
  <c r="BE646" i="2" s="1"/>
  <c r="BI645" i="2"/>
  <c r="BH645" i="2"/>
  <c r="BG645" i="2"/>
  <c r="BF645" i="2"/>
  <c r="BE645" i="2"/>
  <c r="T645" i="2"/>
  <c r="R645" i="2"/>
  <c r="P645" i="2"/>
  <c r="BK645" i="2"/>
  <c r="J645" i="2"/>
  <c r="BI643" i="2"/>
  <c r="BH643" i="2"/>
  <c r="BG643" i="2"/>
  <c r="BF643" i="2"/>
  <c r="T643" i="2"/>
  <c r="R643" i="2"/>
  <c r="P643" i="2"/>
  <c r="BK643" i="2"/>
  <c r="J643" i="2"/>
  <c r="BE643" i="2" s="1"/>
  <c r="BI641" i="2"/>
  <c r="BH641" i="2"/>
  <c r="BG641" i="2"/>
  <c r="BF641" i="2"/>
  <c r="T641" i="2"/>
  <c r="R641" i="2"/>
  <c r="P641" i="2"/>
  <c r="BK641" i="2"/>
  <c r="J641" i="2"/>
  <c r="BE641" i="2" s="1"/>
  <c r="BI638" i="2"/>
  <c r="BH638" i="2"/>
  <c r="BG638" i="2"/>
  <c r="BF638" i="2"/>
  <c r="T638" i="2"/>
  <c r="R638" i="2"/>
  <c r="P638" i="2"/>
  <c r="BK638" i="2"/>
  <c r="J638" i="2"/>
  <c r="BE638" i="2" s="1"/>
  <c r="BI636" i="2"/>
  <c r="BH636" i="2"/>
  <c r="BG636" i="2"/>
  <c r="BF636" i="2"/>
  <c r="T636" i="2"/>
  <c r="R636" i="2"/>
  <c r="P636" i="2"/>
  <c r="BK636" i="2"/>
  <c r="J636" i="2"/>
  <c r="BE636" i="2" s="1"/>
  <c r="BI634" i="2"/>
  <c r="BH634" i="2"/>
  <c r="BG634" i="2"/>
  <c r="BF634" i="2"/>
  <c r="T634" i="2"/>
  <c r="R634" i="2"/>
  <c r="P634" i="2"/>
  <c r="BK634" i="2"/>
  <c r="J634" i="2"/>
  <c r="BE634" i="2" s="1"/>
  <c r="BI632" i="2"/>
  <c r="BH632" i="2"/>
  <c r="BG632" i="2"/>
  <c r="BF632" i="2"/>
  <c r="T632" i="2"/>
  <c r="R632" i="2"/>
  <c r="P632" i="2"/>
  <c r="BK632" i="2"/>
  <c r="J632" i="2"/>
  <c r="BE632" i="2" s="1"/>
  <c r="BI630" i="2"/>
  <c r="BH630" i="2"/>
  <c r="BG630" i="2"/>
  <c r="BF630" i="2"/>
  <c r="T630" i="2"/>
  <c r="R630" i="2"/>
  <c r="P630" i="2"/>
  <c r="BK630" i="2"/>
  <c r="J630" i="2"/>
  <c r="BE630" i="2" s="1"/>
  <c r="BI626" i="2"/>
  <c r="BH626" i="2"/>
  <c r="BG626" i="2"/>
  <c r="BF626" i="2"/>
  <c r="BE626" i="2"/>
  <c r="T626" i="2"/>
  <c r="R626" i="2"/>
  <c r="P626" i="2"/>
  <c r="BK626" i="2"/>
  <c r="J626" i="2"/>
  <c r="BI623" i="2"/>
  <c r="BH623" i="2"/>
  <c r="BG623" i="2"/>
  <c r="BF623" i="2"/>
  <c r="T623" i="2"/>
  <c r="R623" i="2"/>
  <c r="P623" i="2"/>
  <c r="BK623" i="2"/>
  <c r="J623" i="2"/>
  <c r="BE623" i="2" s="1"/>
  <c r="BI620" i="2"/>
  <c r="BH620" i="2"/>
  <c r="BG620" i="2"/>
  <c r="BF620" i="2"/>
  <c r="BE620" i="2"/>
  <c r="T620" i="2"/>
  <c r="R620" i="2"/>
  <c r="P620" i="2"/>
  <c r="BK620" i="2"/>
  <c r="J620" i="2"/>
  <c r="BI618" i="2"/>
  <c r="BH618" i="2"/>
  <c r="BG618" i="2"/>
  <c r="BF618" i="2"/>
  <c r="T618" i="2"/>
  <c r="R618" i="2"/>
  <c r="P618" i="2"/>
  <c r="BK618" i="2"/>
  <c r="J618" i="2"/>
  <c r="BE618" i="2" s="1"/>
  <c r="BI613" i="2"/>
  <c r="BH613" i="2"/>
  <c r="BG613" i="2"/>
  <c r="BF613" i="2"/>
  <c r="T613" i="2"/>
  <c r="R613" i="2"/>
  <c r="P613" i="2"/>
  <c r="BK613" i="2"/>
  <c r="J613" i="2"/>
  <c r="BE613" i="2" s="1"/>
  <c r="BI609" i="2"/>
  <c r="BH609" i="2"/>
  <c r="BG609" i="2"/>
  <c r="BF609" i="2"/>
  <c r="T609" i="2"/>
  <c r="R609" i="2"/>
  <c r="P609" i="2"/>
  <c r="BK609" i="2"/>
  <c r="J609" i="2"/>
  <c r="BE609" i="2" s="1"/>
  <c r="BI606" i="2"/>
  <c r="BH606" i="2"/>
  <c r="BG606" i="2"/>
  <c r="BF606" i="2"/>
  <c r="BE606" i="2"/>
  <c r="T606" i="2"/>
  <c r="R606" i="2"/>
  <c r="P606" i="2"/>
  <c r="BK606" i="2"/>
  <c r="J606" i="2"/>
  <c r="BI603" i="2"/>
  <c r="BH603" i="2"/>
  <c r="BG603" i="2"/>
  <c r="BF603" i="2"/>
  <c r="T603" i="2"/>
  <c r="R603" i="2"/>
  <c r="P603" i="2"/>
  <c r="BK603" i="2"/>
  <c r="J603" i="2"/>
  <c r="BE603" i="2" s="1"/>
  <c r="BI600" i="2"/>
  <c r="BH600" i="2"/>
  <c r="BG600" i="2"/>
  <c r="BF600" i="2"/>
  <c r="BE600" i="2"/>
  <c r="T600" i="2"/>
  <c r="R600" i="2"/>
  <c r="P600" i="2"/>
  <c r="BK600" i="2"/>
  <c r="J600" i="2"/>
  <c r="BI598" i="2"/>
  <c r="BH598" i="2"/>
  <c r="BG598" i="2"/>
  <c r="BF598" i="2"/>
  <c r="T598" i="2"/>
  <c r="R598" i="2"/>
  <c r="P598" i="2"/>
  <c r="BK598" i="2"/>
  <c r="J598" i="2"/>
  <c r="BE598" i="2" s="1"/>
  <c r="BI594" i="2"/>
  <c r="BH594" i="2"/>
  <c r="BG594" i="2"/>
  <c r="BF594" i="2"/>
  <c r="T594" i="2"/>
  <c r="R594" i="2"/>
  <c r="P594" i="2"/>
  <c r="BK594" i="2"/>
  <c r="J594" i="2"/>
  <c r="BE594" i="2" s="1"/>
  <c r="BI592" i="2"/>
  <c r="BH592" i="2"/>
  <c r="BG592" i="2"/>
  <c r="BF592" i="2"/>
  <c r="T592" i="2"/>
  <c r="R592" i="2"/>
  <c r="P592" i="2"/>
  <c r="BK592" i="2"/>
  <c r="J592" i="2"/>
  <c r="BE592" i="2" s="1"/>
  <c r="BI589" i="2"/>
  <c r="BH589" i="2"/>
  <c r="BG589" i="2"/>
  <c r="BF589" i="2"/>
  <c r="T589" i="2"/>
  <c r="R589" i="2"/>
  <c r="P589" i="2"/>
  <c r="BK589" i="2"/>
  <c r="J589" i="2"/>
  <c r="BE589" i="2" s="1"/>
  <c r="BI582" i="2"/>
  <c r="BH582" i="2"/>
  <c r="BG582" i="2"/>
  <c r="BF582" i="2"/>
  <c r="T582" i="2"/>
  <c r="R582" i="2"/>
  <c r="P582" i="2"/>
  <c r="BK582" i="2"/>
  <c r="J582" i="2"/>
  <c r="BE582" i="2" s="1"/>
  <c r="BI576" i="2"/>
  <c r="BH576" i="2"/>
  <c r="BG576" i="2"/>
  <c r="BF576" i="2"/>
  <c r="T576" i="2"/>
  <c r="R576" i="2"/>
  <c r="P576" i="2"/>
  <c r="BK576" i="2"/>
  <c r="J576" i="2"/>
  <c r="BE576" i="2" s="1"/>
  <c r="BI573" i="2"/>
  <c r="BH573" i="2"/>
  <c r="BG573" i="2"/>
  <c r="BF573" i="2"/>
  <c r="T573" i="2"/>
  <c r="R573" i="2"/>
  <c r="P573" i="2"/>
  <c r="BK573" i="2"/>
  <c r="J573" i="2"/>
  <c r="BE573" i="2" s="1"/>
  <c r="BI570" i="2"/>
  <c r="BH570" i="2"/>
  <c r="BG570" i="2"/>
  <c r="BF570" i="2"/>
  <c r="BE570" i="2"/>
  <c r="T570" i="2"/>
  <c r="R570" i="2"/>
  <c r="P570" i="2"/>
  <c r="BK570" i="2"/>
  <c r="J570" i="2"/>
  <c r="BI568" i="2"/>
  <c r="BH568" i="2"/>
  <c r="BG568" i="2"/>
  <c r="BF568" i="2"/>
  <c r="T568" i="2"/>
  <c r="R568" i="2"/>
  <c r="P568" i="2"/>
  <c r="BK568" i="2"/>
  <c r="J568" i="2"/>
  <c r="BE568" i="2" s="1"/>
  <c r="BI566" i="2"/>
  <c r="BH566" i="2"/>
  <c r="BG566" i="2"/>
  <c r="BF566" i="2"/>
  <c r="BE566" i="2"/>
  <c r="T566" i="2"/>
  <c r="R566" i="2"/>
  <c r="P566" i="2"/>
  <c r="BK566" i="2"/>
  <c r="J566" i="2"/>
  <c r="BI564" i="2"/>
  <c r="BH564" i="2"/>
  <c r="BG564" i="2"/>
  <c r="BF564" i="2"/>
  <c r="T564" i="2"/>
  <c r="R564" i="2"/>
  <c r="P564" i="2"/>
  <c r="BK564" i="2"/>
  <c r="J564" i="2"/>
  <c r="BE564" i="2" s="1"/>
  <c r="BI562" i="2"/>
  <c r="BH562" i="2"/>
  <c r="BG562" i="2"/>
  <c r="BF562" i="2"/>
  <c r="T562" i="2"/>
  <c r="R562" i="2"/>
  <c r="P562" i="2"/>
  <c r="BK562" i="2"/>
  <c r="J562" i="2"/>
  <c r="BE562" i="2" s="1"/>
  <c r="BI558" i="2"/>
  <c r="BH558" i="2"/>
  <c r="BG558" i="2"/>
  <c r="BF558" i="2"/>
  <c r="T558" i="2"/>
  <c r="R558" i="2"/>
  <c r="P558" i="2"/>
  <c r="BK558" i="2"/>
  <c r="J558" i="2"/>
  <c r="BE558" i="2" s="1"/>
  <c r="BI554" i="2"/>
  <c r="BH554" i="2"/>
  <c r="BG554" i="2"/>
  <c r="BF554" i="2"/>
  <c r="BE554" i="2"/>
  <c r="T554" i="2"/>
  <c r="R554" i="2"/>
  <c r="P554" i="2"/>
  <c r="BK554" i="2"/>
  <c r="J554" i="2"/>
  <c r="BI550" i="2"/>
  <c r="BH550" i="2"/>
  <c r="BG550" i="2"/>
  <c r="BF550" i="2"/>
  <c r="T550" i="2"/>
  <c r="R550" i="2"/>
  <c r="P550" i="2"/>
  <c r="BK550" i="2"/>
  <c r="J550" i="2"/>
  <c r="BE550" i="2" s="1"/>
  <c r="BI548" i="2"/>
  <c r="BH548" i="2"/>
  <c r="BG548" i="2"/>
  <c r="BF548" i="2"/>
  <c r="BE548" i="2"/>
  <c r="T548" i="2"/>
  <c r="R548" i="2"/>
  <c r="P548" i="2"/>
  <c r="BK548" i="2"/>
  <c r="J548" i="2"/>
  <c r="BI546" i="2"/>
  <c r="BH546" i="2"/>
  <c r="BG546" i="2"/>
  <c r="BF546" i="2"/>
  <c r="T546" i="2"/>
  <c r="R546" i="2"/>
  <c r="P546" i="2"/>
  <c r="BK546" i="2"/>
  <c r="J546" i="2"/>
  <c r="BE546" i="2" s="1"/>
  <c r="BI544" i="2"/>
  <c r="BH544" i="2"/>
  <c r="BG544" i="2"/>
  <c r="BF544" i="2"/>
  <c r="T544" i="2"/>
  <c r="R544" i="2"/>
  <c r="P544" i="2"/>
  <c r="BK544" i="2"/>
  <c r="J544" i="2"/>
  <c r="BE544" i="2" s="1"/>
  <c r="BI542" i="2"/>
  <c r="BH542" i="2"/>
  <c r="BG542" i="2"/>
  <c r="BF542" i="2"/>
  <c r="BE542" i="2"/>
  <c r="T542" i="2"/>
  <c r="R542" i="2"/>
  <c r="P542" i="2"/>
  <c r="BK542" i="2"/>
  <c r="J542" i="2"/>
  <c r="BI531" i="2"/>
  <c r="BH531" i="2"/>
  <c r="BG531" i="2"/>
  <c r="BF531" i="2"/>
  <c r="T531" i="2"/>
  <c r="R531" i="2"/>
  <c r="P531" i="2"/>
  <c r="BK531" i="2"/>
  <c r="J531" i="2"/>
  <c r="BE531" i="2" s="1"/>
  <c r="BI527" i="2"/>
  <c r="BH527" i="2"/>
  <c r="BG527" i="2"/>
  <c r="BF527" i="2"/>
  <c r="BE527" i="2"/>
  <c r="T527" i="2"/>
  <c r="R527" i="2"/>
  <c r="P527" i="2"/>
  <c r="BK527" i="2"/>
  <c r="J527" i="2"/>
  <c r="BI523" i="2"/>
  <c r="BH523" i="2"/>
  <c r="BG523" i="2"/>
  <c r="BF523" i="2"/>
  <c r="T523" i="2"/>
  <c r="R523" i="2"/>
  <c r="P523" i="2"/>
  <c r="BK523" i="2"/>
  <c r="J523" i="2"/>
  <c r="BE523" i="2" s="1"/>
  <c r="BI521" i="2"/>
  <c r="BH521" i="2"/>
  <c r="BG521" i="2"/>
  <c r="BF521" i="2"/>
  <c r="T521" i="2"/>
  <c r="R521" i="2"/>
  <c r="P521" i="2"/>
  <c r="BK521" i="2"/>
  <c r="J521" i="2"/>
  <c r="BE521" i="2" s="1"/>
  <c r="BI519" i="2"/>
  <c r="BH519" i="2"/>
  <c r="BG519" i="2"/>
  <c r="BF519" i="2"/>
  <c r="T519" i="2"/>
  <c r="R519" i="2"/>
  <c r="P519" i="2"/>
  <c r="BK519" i="2"/>
  <c r="J519" i="2"/>
  <c r="BE519" i="2" s="1"/>
  <c r="BI515" i="2"/>
  <c r="BH515" i="2"/>
  <c r="BG515" i="2"/>
  <c r="BF515" i="2"/>
  <c r="BE515" i="2"/>
  <c r="T515" i="2"/>
  <c r="R515" i="2"/>
  <c r="P515" i="2"/>
  <c r="BK515" i="2"/>
  <c r="J515" i="2"/>
  <c r="BI511" i="2"/>
  <c r="BH511" i="2"/>
  <c r="BG511" i="2"/>
  <c r="BF511" i="2"/>
  <c r="T511" i="2"/>
  <c r="R511" i="2"/>
  <c r="P511" i="2"/>
  <c r="BK511" i="2"/>
  <c r="J511" i="2"/>
  <c r="BE511" i="2" s="1"/>
  <c r="BI505" i="2"/>
  <c r="BH505" i="2"/>
  <c r="BG505" i="2"/>
  <c r="BF505" i="2"/>
  <c r="T505" i="2"/>
  <c r="R505" i="2"/>
  <c r="P505" i="2"/>
  <c r="BK505" i="2"/>
  <c r="J505" i="2"/>
  <c r="BE505" i="2" s="1"/>
  <c r="BI502" i="2"/>
  <c r="BH502" i="2"/>
  <c r="BG502" i="2"/>
  <c r="BF502" i="2"/>
  <c r="T502" i="2"/>
  <c r="T501" i="2" s="1"/>
  <c r="R502" i="2"/>
  <c r="R501" i="2" s="1"/>
  <c r="P502" i="2"/>
  <c r="P501" i="2" s="1"/>
  <c r="BK502" i="2"/>
  <c r="BK501" i="2" s="1"/>
  <c r="J501" i="2" s="1"/>
  <c r="J65" i="2" s="1"/>
  <c r="J502" i="2"/>
  <c r="BE502" i="2" s="1"/>
  <c r="BI500" i="2"/>
  <c r="BH500" i="2"/>
  <c r="BG500" i="2"/>
  <c r="BF500" i="2"/>
  <c r="T500" i="2"/>
  <c r="R500" i="2"/>
  <c r="P500" i="2"/>
  <c r="BK500" i="2"/>
  <c r="J500" i="2"/>
  <c r="BE500" i="2" s="1"/>
  <c r="BI499" i="2"/>
  <c r="BH499" i="2"/>
  <c r="BG499" i="2"/>
  <c r="BF499" i="2"/>
  <c r="BE499" i="2"/>
  <c r="T499" i="2"/>
  <c r="R499" i="2"/>
  <c r="P499" i="2"/>
  <c r="BK499" i="2"/>
  <c r="J499" i="2"/>
  <c r="BI498" i="2"/>
  <c r="BH498" i="2"/>
  <c r="BG498" i="2"/>
  <c r="BF498" i="2"/>
  <c r="T498" i="2"/>
  <c r="R498" i="2"/>
  <c r="P498" i="2"/>
  <c r="BK498" i="2"/>
  <c r="J498" i="2"/>
  <c r="BE498" i="2" s="1"/>
  <c r="BI496" i="2"/>
  <c r="BH496" i="2"/>
  <c r="BG496" i="2"/>
  <c r="BF496" i="2"/>
  <c r="T496" i="2"/>
  <c r="R496" i="2"/>
  <c r="P496" i="2"/>
  <c r="BK496" i="2"/>
  <c r="J496" i="2"/>
  <c r="BE496" i="2" s="1"/>
  <c r="BI495" i="2"/>
  <c r="BH495" i="2"/>
  <c r="BG495" i="2"/>
  <c r="BF495" i="2"/>
  <c r="T495" i="2"/>
  <c r="R495" i="2"/>
  <c r="P495" i="2"/>
  <c r="BK495" i="2"/>
  <c r="J495" i="2"/>
  <c r="BE495" i="2" s="1"/>
  <c r="BI494" i="2"/>
  <c r="BH494" i="2"/>
  <c r="BG494" i="2"/>
  <c r="BF494" i="2"/>
  <c r="BE494" i="2"/>
  <c r="T494" i="2"/>
  <c r="R494" i="2"/>
  <c r="P494" i="2"/>
  <c r="P493" i="2" s="1"/>
  <c r="BK494" i="2"/>
  <c r="J494" i="2"/>
  <c r="BI491" i="2"/>
  <c r="BH491" i="2"/>
  <c r="BG491" i="2"/>
  <c r="BF491" i="2"/>
  <c r="BE491" i="2"/>
  <c r="T491" i="2"/>
  <c r="R491" i="2"/>
  <c r="P491" i="2"/>
  <c r="BK491" i="2"/>
  <c r="J491" i="2"/>
  <c r="BI489" i="2"/>
  <c r="BH489" i="2"/>
  <c r="BG489" i="2"/>
  <c r="BF489" i="2"/>
  <c r="T489" i="2"/>
  <c r="R489" i="2"/>
  <c r="P489" i="2"/>
  <c r="BK489" i="2"/>
  <c r="J489" i="2"/>
  <c r="BE489" i="2" s="1"/>
  <c r="BI480" i="2"/>
  <c r="BH480" i="2"/>
  <c r="BG480" i="2"/>
  <c r="BF480" i="2"/>
  <c r="T480" i="2"/>
  <c r="R480" i="2"/>
  <c r="P480" i="2"/>
  <c r="BK480" i="2"/>
  <c r="J480" i="2"/>
  <c r="BE480" i="2" s="1"/>
  <c r="BI478" i="2"/>
  <c r="BH478" i="2"/>
  <c r="BG478" i="2"/>
  <c r="BF478" i="2"/>
  <c r="T478" i="2"/>
  <c r="R478" i="2"/>
  <c r="P478" i="2"/>
  <c r="BK478" i="2"/>
  <c r="J478" i="2"/>
  <c r="BE478" i="2" s="1"/>
  <c r="BI476" i="2"/>
  <c r="BH476" i="2"/>
  <c r="BG476" i="2"/>
  <c r="BF476" i="2"/>
  <c r="BE476" i="2"/>
  <c r="T476" i="2"/>
  <c r="R476" i="2"/>
  <c r="P476" i="2"/>
  <c r="BK476" i="2"/>
  <c r="J476" i="2"/>
  <c r="BI474" i="2"/>
  <c r="BH474" i="2"/>
  <c r="BG474" i="2"/>
  <c r="BF474" i="2"/>
  <c r="T474" i="2"/>
  <c r="R474" i="2"/>
  <c r="P474" i="2"/>
  <c r="BK474" i="2"/>
  <c r="J474" i="2"/>
  <c r="BE474" i="2" s="1"/>
  <c r="BI469" i="2"/>
  <c r="BH469" i="2"/>
  <c r="BG469" i="2"/>
  <c r="BF469" i="2"/>
  <c r="BE469" i="2"/>
  <c r="T469" i="2"/>
  <c r="R469" i="2"/>
  <c r="P469" i="2"/>
  <c r="BK469" i="2"/>
  <c r="J469" i="2"/>
  <c r="BI467" i="2"/>
  <c r="BH467" i="2"/>
  <c r="BG467" i="2"/>
  <c r="BF467" i="2"/>
  <c r="T467" i="2"/>
  <c r="R467" i="2"/>
  <c r="P467" i="2"/>
  <c r="BK467" i="2"/>
  <c r="J467" i="2"/>
  <c r="BE467" i="2" s="1"/>
  <c r="BI458" i="2"/>
  <c r="BH458" i="2"/>
  <c r="BG458" i="2"/>
  <c r="BF458" i="2"/>
  <c r="T458" i="2"/>
  <c r="R458" i="2"/>
  <c r="P458" i="2"/>
  <c r="BK458" i="2"/>
  <c r="J458" i="2"/>
  <c r="BE458" i="2" s="1"/>
  <c r="BI456" i="2"/>
  <c r="BH456" i="2"/>
  <c r="BG456" i="2"/>
  <c r="BF456" i="2"/>
  <c r="T456" i="2"/>
  <c r="R456" i="2"/>
  <c r="P456" i="2"/>
  <c r="BK456" i="2"/>
  <c r="J456" i="2"/>
  <c r="BE456" i="2" s="1"/>
  <c r="BI452" i="2"/>
  <c r="BH452" i="2"/>
  <c r="BG452" i="2"/>
  <c r="BF452" i="2"/>
  <c r="BE452" i="2"/>
  <c r="T452" i="2"/>
  <c r="R452" i="2"/>
  <c r="P452" i="2"/>
  <c r="BK452" i="2"/>
  <c r="J452" i="2"/>
  <c r="BI450" i="2"/>
  <c r="BH450" i="2"/>
  <c r="BG450" i="2"/>
  <c r="BF450" i="2"/>
  <c r="T450" i="2"/>
  <c r="R450" i="2"/>
  <c r="P450" i="2"/>
  <c r="BK450" i="2"/>
  <c r="J450" i="2"/>
  <c r="BE450" i="2" s="1"/>
  <c r="BI448" i="2"/>
  <c r="BH448" i="2"/>
  <c r="BG448" i="2"/>
  <c r="BF448" i="2"/>
  <c r="BE448" i="2"/>
  <c r="T448" i="2"/>
  <c r="R448" i="2"/>
  <c r="P448" i="2"/>
  <c r="BK448" i="2"/>
  <c r="J448" i="2"/>
  <c r="BI446" i="2"/>
  <c r="BH446" i="2"/>
  <c r="BG446" i="2"/>
  <c r="BF446" i="2"/>
  <c r="T446" i="2"/>
  <c r="R446" i="2"/>
  <c r="P446" i="2"/>
  <c r="BK446" i="2"/>
  <c r="J446" i="2"/>
  <c r="BE446" i="2" s="1"/>
  <c r="BI439" i="2"/>
  <c r="BH439" i="2"/>
  <c r="BG439" i="2"/>
  <c r="BF439" i="2"/>
  <c r="T439" i="2"/>
  <c r="R439" i="2"/>
  <c r="P439" i="2"/>
  <c r="BK439" i="2"/>
  <c r="J439" i="2"/>
  <c r="BE439" i="2" s="1"/>
  <c r="BI433" i="2"/>
  <c r="BH433" i="2"/>
  <c r="BG433" i="2"/>
  <c r="BF433" i="2"/>
  <c r="T433" i="2"/>
  <c r="R433" i="2"/>
  <c r="P433" i="2"/>
  <c r="BK433" i="2"/>
  <c r="J433" i="2"/>
  <c r="BE433" i="2" s="1"/>
  <c r="BI431" i="2"/>
  <c r="BH431" i="2"/>
  <c r="BG431" i="2"/>
  <c r="BF431" i="2"/>
  <c r="BE431" i="2"/>
  <c r="T431" i="2"/>
  <c r="R431" i="2"/>
  <c r="P431" i="2"/>
  <c r="BK431" i="2"/>
  <c r="J431" i="2"/>
  <c r="BI429" i="2"/>
  <c r="BH429" i="2"/>
  <c r="BG429" i="2"/>
  <c r="BF429" i="2"/>
  <c r="T429" i="2"/>
  <c r="R429" i="2"/>
  <c r="P429" i="2"/>
  <c r="BK429" i="2"/>
  <c r="J429" i="2"/>
  <c r="BE429" i="2" s="1"/>
  <c r="BI421" i="2"/>
  <c r="BH421" i="2"/>
  <c r="BG421" i="2"/>
  <c r="BF421" i="2"/>
  <c r="T421" i="2"/>
  <c r="R421" i="2"/>
  <c r="P421" i="2"/>
  <c r="BK421" i="2"/>
  <c r="J421" i="2"/>
  <c r="BE421" i="2" s="1"/>
  <c r="BI417" i="2"/>
  <c r="BH417" i="2"/>
  <c r="BG417" i="2"/>
  <c r="BF417" i="2"/>
  <c r="T417" i="2"/>
  <c r="R417" i="2"/>
  <c r="P417" i="2"/>
  <c r="BK417" i="2"/>
  <c r="J417" i="2"/>
  <c r="BE417" i="2" s="1"/>
  <c r="BI413" i="2"/>
  <c r="BH413" i="2"/>
  <c r="BG413" i="2"/>
  <c r="BF413" i="2"/>
  <c r="BE413" i="2"/>
  <c r="T413" i="2"/>
  <c r="R413" i="2"/>
  <c r="P413" i="2"/>
  <c r="BK413" i="2"/>
  <c r="J413" i="2"/>
  <c r="BI411" i="2"/>
  <c r="BH411" i="2"/>
  <c r="BG411" i="2"/>
  <c r="BF411" i="2"/>
  <c r="T411" i="2"/>
  <c r="R411" i="2"/>
  <c r="P411" i="2"/>
  <c r="BK411" i="2"/>
  <c r="J411" i="2"/>
  <c r="BE411" i="2" s="1"/>
  <c r="BI407" i="2"/>
  <c r="BH407" i="2"/>
  <c r="BG407" i="2"/>
  <c r="BF407" i="2"/>
  <c r="BE407" i="2"/>
  <c r="T407" i="2"/>
  <c r="R407" i="2"/>
  <c r="P407" i="2"/>
  <c r="BK407" i="2"/>
  <c r="J407" i="2"/>
  <c r="BI403" i="2"/>
  <c r="BH403" i="2"/>
  <c r="BG403" i="2"/>
  <c r="BF403" i="2"/>
  <c r="T403" i="2"/>
  <c r="R403" i="2"/>
  <c r="P403" i="2"/>
  <c r="BK403" i="2"/>
  <c r="J403" i="2"/>
  <c r="BE403" i="2" s="1"/>
  <c r="BI397" i="2"/>
  <c r="BH397" i="2"/>
  <c r="BG397" i="2"/>
  <c r="BF397" i="2"/>
  <c r="T397" i="2"/>
  <c r="R397" i="2"/>
  <c r="P397" i="2"/>
  <c r="BK397" i="2"/>
  <c r="J397" i="2"/>
  <c r="BE397" i="2" s="1"/>
  <c r="BI392" i="2"/>
  <c r="BH392" i="2"/>
  <c r="BG392" i="2"/>
  <c r="BF392" i="2"/>
  <c r="T392" i="2"/>
  <c r="R392" i="2"/>
  <c r="P392" i="2"/>
  <c r="BK392" i="2"/>
  <c r="J392" i="2"/>
  <c r="BE392" i="2" s="1"/>
  <c r="BI387" i="2"/>
  <c r="BH387" i="2"/>
  <c r="BG387" i="2"/>
  <c r="BF387" i="2"/>
  <c r="BE387" i="2"/>
  <c r="T387" i="2"/>
  <c r="R387" i="2"/>
  <c r="P387" i="2"/>
  <c r="BK387" i="2"/>
  <c r="J387" i="2"/>
  <c r="BI382" i="2"/>
  <c r="BH382" i="2"/>
  <c r="BG382" i="2"/>
  <c r="BF382" i="2"/>
  <c r="T382" i="2"/>
  <c r="R382" i="2"/>
  <c r="P382" i="2"/>
  <c r="BK382" i="2"/>
  <c r="J382" i="2"/>
  <c r="BE382" i="2" s="1"/>
  <c r="BI380" i="2"/>
  <c r="BH380" i="2"/>
  <c r="BG380" i="2"/>
  <c r="BF380" i="2"/>
  <c r="BE380" i="2"/>
  <c r="T380" i="2"/>
  <c r="R380" i="2"/>
  <c r="P380" i="2"/>
  <c r="BK380" i="2"/>
  <c r="J380" i="2"/>
  <c r="BI374" i="2"/>
  <c r="BH374" i="2"/>
  <c r="BG374" i="2"/>
  <c r="BF374" i="2"/>
  <c r="T374" i="2"/>
  <c r="R374" i="2"/>
  <c r="P374" i="2"/>
  <c r="BK374" i="2"/>
  <c r="J374" i="2"/>
  <c r="BE374" i="2" s="1"/>
  <c r="BI371" i="2"/>
  <c r="BH371" i="2"/>
  <c r="BG371" i="2"/>
  <c r="BF371" i="2"/>
  <c r="T371" i="2"/>
  <c r="R371" i="2"/>
  <c r="P371" i="2"/>
  <c r="BK371" i="2"/>
  <c r="J371" i="2"/>
  <c r="BE371" i="2" s="1"/>
  <c r="BI367" i="2"/>
  <c r="BH367" i="2"/>
  <c r="BG367" i="2"/>
  <c r="BF367" i="2"/>
  <c r="T367" i="2"/>
  <c r="R367" i="2"/>
  <c r="P367" i="2"/>
  <c r="BK367" i="2"/>
  <c r="J367" i="2"/>
  <c r="BE367" i="2" s="1"/>
  <c r="BI359" i="2"/>
  <c r="BH359" i="2"/>
  <c r="BG359" i="2"/>
  <c r="BF359" i="2"/>
  <c r="BE359" i="2"/>
  <c r="T359" i="2"/>
  <c r="R359" i="2"/>
  <c r="P359" i="2"/>
  <c r="BK359" i="2"/>
  <c r="J359" i="2"/>
  <c r="BI335" i="2"/>
  <c r="BH335" i="2"/>
  <c r="BG335" i="2"/>
  <c r="BF335" i="2"/>
  <c r="T335" i="2"/>
  <c r="R335" i="2"/>
  <c r="P335" i="2"/>
  <c r="BK335" i="2"/>
  <c r="J335" i="2"/>
  <c r="BE335" i="2" s="1"/>
  <c r="BI333" i="2"/>
  <c r="BH333" i="2"/>
  <c r="BG333" i="2"/>
  <c r="BF333" i="2"/>
  <c r="BE333" i="2"/>
  <c r="T333" i="2"/>
  <c r="R333" i="2"/>
  <c r="P333" i="2"/>
  <c r="BK333" i="2"/>
  <c r="J333" i="2"/>
  <c r="BI331" i="2"/>
  <c r="BH331" i="2"/>
  <c r="BG331" i="2"/>
  <c r="BF331" i="2"/>
  <c r="T331" i="2"/>
  <c r="R331" i="2"/>
  <c r="P331" i="2"/>
  <c r="BK331" i="2"/>
  <c r="J331" i="2"/>
  <c r="BE331" i="2" s="1"/>
  <c r="BI329" i="2"/>
  <c r="BH329" i="2"/>
  <c r="BG329" i="2"/>
  <c r="BF329" i="2"/>
  <c r="T329" i="2"/>
  <c r="R329" i="2"/>
  <c r="P329" i="2"/>
  <c r="BK329" i="2"/>
  <c r="J329" i="2"/>
  <c r="BE329" i="2" s="1"/>
  <c r="BI323" i="2"/>
  <c r="BH323" i="2"/>
  <c r="BG323" i="2"/>
  <c r="BF323" i="2"/>
  <c r="T323" i="2"/>
  <c r="R323" i="2"/>
  <c r="P323" i="2"/>
  <c r="BK323" i="2"/>
  <c r="J323" i="2"/>
  <c r="BE323" i="2" s="1"/>
  <c r="BI310" i="2"/>
  <c r="BH310" i="2"/>
  <c r="BG310" i="2"/>
  <c r="BF310" i="2"/>
  <c r="BE310" i="2"/>
  <c r="T310" i="2"/>
  <c r="R310" i="2"/>
  <c r="P310" i="2"/>
  <c r="BK310" i="2"/>
  <c r="J310" i="2"/>
  <c r="BI297" i="2"/>
  <c r="BH297" i="2"/>
  <c r="BG297" i="2"/>
  <c r="BF297" i="2"/>
  <c r="T297" i="2"/>
  <c r="R297" i="2"/>
  <c r="P297" i="2"/>
  <c r="BK297" i="2"/>
  <c r="J297" i="2"/>
  <c r="BE297" i="2" s="1"/>
  <c r="BI289" i="2"/>
  <c r="BH289" i="2"/>
  <c r="BG289" i="2"/>
  <c r="BF289" i="2"/>
  <c r="T289" i="2"/>
  <c r="R289" i="2"/>
  <c r="P289" i="2"/>
  <c r="BK289" i="2"/>
  <c r="J289" i="2"/>
  <c r="BE289" i="2" s="1"/>
  <c r="BI284" i="2"/>
  <c r="BH284" i="2"/>
  <c r="BG284" i="2"/>
  <c r="BF284" i="2"/>
  <c r="T284" i="2"/>
  <c r="R284" i="2"/>
  <c r="P284" i="2"/>
  <c r="BK284" i="2"/>
  <c r="J284" i="2"/>
  <c r="BE284" i="2" s="1"/>
  <c r="BI282" i="2"/>
  <c r="BH282" i="2"/>
  <c r="BG282" i="2"/>
  <c r="BF282" i="2"/>
  <c r="BE282" i="2"/>
  <c r="T282" i="2"/>
  <c r="R282" i="2"/>
  <c r="P282" i="2"/>
  <c r="BK282" i="2"/>
  <c r="J282" i="2"/>
  <c r="BI280" i="2"/>
  <c r="BH280" i="2"/>
  <c r="BG280" i="2"/>
  <c r="BF280" i="2"/>
  <c r="T280" i="2"/>
  <c r="R280" i="2"/>
  <c r="P280" i="2"/>
  <c r="BK280" i="2"/>
  <c r="J280" i="2"/>
  <c r="BE280" i="2" s="1"/>
  <c r="BI278" i="2"/>
  <c r="BH278" i="2"/>
  <c r="BG278" i="2"/>
  <c r="BF278" i="2"/>
  <c r="BE278" i="2"/>
  <c r="T278" i="2"/>
  <c r="R278" i="2"/>
  <c r="P278" i="2"/>
  <c r="BK278" i="2"/>
  <c r="J278" i="2"/>
  <c r="BI271" i="2"/>
  <c r="BH271" i="2"/>
  <c r="BG271" i="2"/>
  <c r="BF271" i="2"/>
  <c r="T271" i="2"/>
  <c r="R271" i="2"/>
  <c r="P271" i="2"/>
  <c r="BK271" i="2"/>
  <c r="J271" i="2"/>
  <c r="BE271" i="2" s="1"/>
  <c r="BI269" i="2"/>
  <c r="BH269" i="2"/>
  <c r="BG269" i="2"/>
  <c r="BF269" i="2"/>
  <c r="T269" i="2"/>
  <c r="R269" i="2"/>
  <c r="P269" i="2"/>
  <c r="BK269" i="2"/>
  <c r="J269" i="2"/>
  <c r="BE269" i="2" s="1"/>
  <c r="BI264" i="2"/>
  <c r="BH264" i="2"/>
  <c r="BG264" i="2"/>
  <c r="BF264" i="2"/>
  <c r="T264" i="2"/>
  <c r="R264" i="2"/>
  <c r="P264" i="2"/>
  <c r="BK264" i="2"/>
  <c r="J264" i="2"/>
  <c r="BE264" i="2" s="1"/>
  <c r="BI239" i="2"/>
  <c r="BH239" i="2"/>
  <c r="BG239" i="2"/>
  <c r="BF239" i="2"/>
  <c r="BE239" i="2"/>
  <c r="T239" i="2"/>
  <c r="R239" i="2"/>
  <c r="P239" i="2"/>
  <c r="BK239" i="2"/>
  <c r="J239" i="2"/>
  <c r="BI233" i="2"/>
  <c r="BH233" i="2"/>
  <c r="BG233" i="2"/>
  <c r="BF233" i="2"/>
  <c r="T233" i="2"/>
  <c r="R233" i="2"/>
  <c r="P233" i="2"/>
  <c r="BK233" i="2"/>
  <c r="J233" i="2"/>
  <c r="BE233" i="2" s="1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3" i="2"/>
  <c r="BH223" i="2"/>
  <c r="BG223" i="2"/>
  <c r="BF223" i="2"/>
  <c r="BE223" i="2"/>
  <c r="T223" i="2"/>
  <c r="R223" i="2"/>
  <c r="P223" i="2"/>
  <c r="BK223" i="2"/>
  <c r="J223" i="2"/>
  <c r="BI219" i="2"/>
  <c r="BH219" i="2"/>
  <c r="BG219" i="2"/>
  <c r="BF219" i="2"/>
  <c r="T219" i="2"/>
  <c r="R219" i="2"/>
  <c r="R218" i="2" s="1"/>
  <c r="P219" i="2"/>
  <c r="P218" i="2" s="1"/>
  <c r="BK219" i="2"/>
  <c r="J219" i="2"/>
  <c r="BE219" i="2" s="1"/>
  <c r="BI216" i="2"/>
  <c r="BH216" i="2"/>
  <c r="BG216" i="2"/>
  <c r="BF216" i="2"/>
  <c r="BE216" i="2"/>
  <c r="T216" i="2"/>
  <c r="R216" i="2"/>
  <c r="P216" i="2"/>
  <c r="BK216" i="2"/>
  <c r="J216" i="2"/>
  <c r="BI214" i="2"/>
  <c r="BH214" i="2"/>
  <c r="BG214" i="2"/>
  <c r="BF214" i="2"/>
  <c r="T214" i="2"/>
  <c r="R214" i="2"/>
  <c r="P214" i="2"/>
  <c r="BK214" i="2"/>
  <c r="J214" i="2"/>
  <c r="BE214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1" i="2"/>
  <c r="BH201" i="2"/>
  <c r="BG201" i="2"/>
  <c r="BF201" i="2"/>
  <c r="BE201" i="2"/>
  <c r="T201" i="2"/>
  <c r="R201" i="2"/>
  <c r="P201" i="2"/>
  <c r="BK201" i="2"/>
  <c r="J201" i="2"/>
  <c r="BI198" i="2"/>
  <c r="BH198" i="2"/>
  <c r="BG198" i="2"/>
  <c r="BF198" i="2"/>
  <c r="T198" i="2"/>
  <c r="R198" i="2"/>
  <c r="P198" i="2"/>
  <c r="BK198" i="2"/>
  <c r="J198" i="2"/>
  <c r="BE198" i="2" s="1"/>
  <c r="BI193" i="2"/>
  <c r="BH193" i="2"/>
  <c r="BG193" i="2"/>
  <c r="BF193" i="2"/>
  <c r="BE193" i="2"/>
  <c r="T193" i="2"/>
  <c r="R193" i="2"/>
  <c r="P193" i="2"/>
  <c r="BK193" i="2"/>
  <c r="J193" i="2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R181" i="2"/>
  <c r="P181" i="2"/>
  <c r="BK181" i="2"/>
  <c r="J181" i="2"/>
  <c r="BE181" i="2" s="1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BE174" i="2"/>
  <c r="T174" i="2"/>
  <c r="R174" i="2"/>
  <c r="P174" i="2"/>
  <c r="BK174" i="2"/>
  <c r="J174" i="2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 s="1"/>
  <c r="BI150" i="2"/>
  <c r="BH150" i="2"/>
  <c r="BG150" i="2"/>
  <c r="BF150" i="2"/>
  <c r="BE150" i="2"/>
  <c r="T150" i="2"/>
  <c r="R150" i="2"/>
  <c r="P150" i="2"/>
  <c r="BK150" i="2"/>
  <c r="J150" i="2"/>
  <c r="BI147" i="2"/>
  <c r="BH147" i="2"/>
  <c r="BG147" i="2"/>
  <c r="BF147" i="2"/>
  <c r="BE147" i="2"/>
  <c r="T147" i="2"/>
  <c r="R147" i="2"/>
  <c r="P147" i="2"/>
  <c r="BK147" i="2"/>
  <c r="J147" i="2"/>
  <c r="BI145" i="2"/>
  <c r="BH145" i="2"/>
  <c r="BG145" i="2"/>
  <c r="BF145" i="2"/>
  <c r="T145" i="2"/>
  <c r="R145" i="2"/>
  <c r="P145" i="2"/>
  <c r="BK145" i="2"/>
  <c r="J145" i="2"/>
  <c r="BE145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1" i="2"/>
  <c r="BH131" i="2"/>
  <c r="BG131" i="2"/>
  <c r="BF131" i="2"/>
  <c r="BE131" i="2"/>
  <c r="T131" i="2"/>
  <c r="R131" i="2"/>
  <c r="P131" i="2"/>
  <c r="BK131" i="2"/>
  <c r="J131" i="2"/>
  <c r="BI127" i="2"/>
  <c r="BH127" i="2"/>
  <c r="BG127" i="2"/>
  <c r="BF127" i="2"/>
  <c r="T127" i="2"/>
  <c r="R127" i="2"/>
  <c r="P127" i="2"/>
  <c r="BK127" i="2"/>
  <c r="J127" i="2"/>
  <c r="BE127" i="2" s="1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BE114" i="2"/>
  <c r="T114" i="2"/>
  <c r="R114" i="2"/>
  <c r="P114" i="2"/>
  <c r="BK114" i="2"/>
  <c r="J114" i="2"/>
  <c r="BI112" i="2"/>
  <c r="BH112" i="2"/>
  <c r="BG112" i="2"/>
  <c r="BF112" i="2"/>
  <c r="T112" i="2"/>
  <c r="R112" i="2"/>
  <c r="P112" i="2"/>
  <c r="BK112" i="2"/>
  <c r="J112" i="2"/>
  <c r="BE112" i="2" s="1"/>
  <c r="BI103" i="2"/>
  <c r="BH103" i="2"/>
  <c r="BG103" i="2"/>
  <c r="BF103" i="2"/>
  <c r="BE103" i="2"/>
  <c r="T103" i="2"/>
  <c r="R103" i="2"/>
  <c r="P103" i="2"/>
  <c r="BK103" i="2"/>
  <c r="J103" i="2"/>
  <c r="J96" i="2"/>
  <c r="F96" i="2"/>
  <c r="J94" i="2"/>
  <c r="F94" i="2"/>
  <c r="E92" i="2"/>
  <c r="F52" i="2"/>
  <c r="J51" i="2"/>
  <c r="F51" i="2"/>
  <c r="F49" i="2"/>
  <c r="E47" i="2"/>
  <c r="J18" i="2"/>
  <c r="E18" i="2"/>
  <c r="F97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R543" i="2" l="1"/>
  <c r="T889" i="2"/>
  <c r="T918" i="2"/>
  <c r="P968" i="2"/>
  <c r="F34" i="3"/>
  <c r="BD53" i="1" s="1"/>
  <c r="F33" i="5"/>
  <c r="BC55" i="1" s="1"/>
  <c r="BK126" i="2"/>
  <c r="J126" i="2" s="1"/>
  <c r="J59" i="2" s="1"/>
  <c r="T379" i="2"/>
  <c r="BK647" i="2"/>
  <c r="J647" i="2" s="1"/>
  <c r="J70" i="2" s="1"/>
  <c r="T930" i="2"/>
  <c r="BK934" i="2"/>
  <c r="J934" i="2" s="1"/>
  <c r="J75" i="2" s="1"/>
  <c r="P1008" i="2"/>
  <c r="P90" i="3"/>
  <c r="P84" i="3" s="1"/>
  <c r="AU53" i="1" s="1"/>
  <c r="P107" i="3"/>
  <c r="T144" i="3"/>
  <c r="F51" i="4"/>
  <c r="T99" i="4"/>
  <c r="R117" i="4"/>
  <c r="P124" i="4"/>
  <c r="BK124" i="4"/>
  <c r="J124" i="4" s="1"/>
  <c r="J62" i="4" s="1"/>
  <c r="E68" i="5"/>
  <c r="R80" i="5"/>
  <c r="R79" i="5" s="1"/>
  <c r="R78" i="5" s="1"/>
  <c r="F34" i="6"/>
  <c r="BD56" i="1" s="1"/>
  <c r="T107" i="3"/>
  <c r="T124" i="4"/>
  <c r="J31" i="5"/>
  <c r="AW55" i="1" s="1"/>
  <c r="T126" i="2"/>
  <c r="R149" i="2"/>
  <c r="T218" i="2"/>
  <c r="R493" i="2"/>
  <c r="P543" i="2"/>
  <c r="T647" i="2"/>
  <c r="R889" i="2"/>
  <c r="T934" i="2"/>
  <c r="BK968" i="2"/>
  <c r="J968" i="2" s="1"/>
  <c r="J76" i="2" s="1"/>
  <c r="P1017" i="2"/>
  <c r="F33" i="3"/>
  <c r="BC53" i="1" s="1"/>
  <c r="BK127" i="3"/>
  <c r="J127" i="3" s="1"/>
  <c r="J62" i="3" s="1"/>
  <c r="F32" i="5"/>
  <c r="BB55" i="1" s="1"/>
  <c r="P149" i="2"/>
  <c r="P841" i="2"/>
  <c r="BK504" i="2"/>
  <c r="F80" i="4"/>
  <c r="BK379" i="2"/>
  <c r="J379" i="2" s="1"/>
  <c r="J63" i="2" s="1"/>
  <c r="R572" i="2"/>
  <c r="R968" i="2"/>
  <c r="R127" i="3"/>
  <c r="P127" i="3"/>
  <c r="BK99" i="4"/>
  <c r="J99" i="4" s="1"/>
  <c r="J60" i="4" s="1"/>
  <c r="F34" i="5"/>
  <c r="BD55" i="1" s="1"/>
  <c r="F34" i="7"/>
  <c r="BD57" i="1" s="1"/>
  <c r="F32" i="7"/>
  <c r="BB57" i="1" s="1"/>
  <c r="F31" i="2"/>
  <c r="BA52" i="1" s="1"/>
  <c r="T232" i="2"/>
  <c r="T90" i="3"/>
  <c r="P504" i="2"/>
  <c r="T572" i="2"/>
  <c r="T968" i="2"/>
  <c r="T127" i="3"/>
  <c r="P99" i="4"/>
  <c r="BK117" i="4"/>
  <c r="J117" i="4" s="1"/>
  <c r="J61" i="4" s="1"/>
  <c r="BK80" i="5"/>
  <c r="E45" i="6"/>
  <c r="F31" i="6"/>
  <c r="BA56" i="1" s="1"/>
  <c r="R126" i="2"/>
  <c r="F32" i="3"/>
  <c r="BB53" i="1" s="1"/>
  <c r="P572" i="2"/>
  <c r="T88" i="4"/>
  <c r="F31" i="5"/>
  <c r="BA55" i="1" s="1"/>
  <c r="F33" i="7"/>
  <c r="BC57" i="1" s="1"/>
  <c r="P102" i="2"/>
  <c r="P379" i="2"/>
  <c r="R102" i="2"/>
  <c r="BK232" i="2"/>
  <c r="J232" i="2" s="1"/>
  <c r="J62" i="2" s="1"/>
  <c r="T504" i="2"/>
  <c r="BK1008" i="2"/>
  <c r="J1008" i="2" s="1"/>
  <c r="J77" i="2" s="1"/>
  <c r="R1031" i="2"/>
  <c r="E74" i="3"/>
  <c r="BK90" i="3"/>
  <c r="J90" i="3" s="1"/>
  <c r="J60" i="3" s="1"/>
  <c r="BK107" i="3"/>
  <c r="J107" i="3" s="1"/>
  <c r="J61" i="3" s="1"/>
  <c r="P85" i="4"/>
  <c r="P84" i="4" s="1"/>
  <c r="P117" i="4"/>
  <c r="P80" i="5"/>
  <c r="P79" i="5" s="1"/>
  <c r="P78" i="5" s="1"/>
  <c r="AU55" i="1" s="1"/>
  <c r="F52" i="7"/>
  <c r="J504" i="2"/>
  <c r="J67" i="2" s="1"/>
  <c r="E90" i="2"/>
  <c r="F32" i="2"/>
  <c r="BB52" i="1" s="1"/>
  <c r="BK102" i="2"/>
  <c r="J30" i="2"/>
  <c r="AV52" i="1" s="1"/>
  <c r="F30" i="2"/>
  <c r="AZ52" i="1" s="1"/>
  <c r="F34" i="2"/>
  <c r="BD52" i="1" s="1"/>
  <c r="P126" i="2"/>
  <c r="BK149" i="2"/>
  <c r="J149" i="2" s="1"/>
  <c r="J60" i="2" s="1"/>
  <c r="R232" i="2"/>
  <c r="BK493" i="2"/>
  <c r="J493" i="2" s="1"/>
  <c r="J64" i="2" s="1"/>
  <c r="BK543" i="2"/>
  <c r="J543" i="2" s="1"/>
  <c r="J68" i="2" s="1"/>
  <c r="R647" i="2"/>
  <c r="R918" i="2"/>
  <c r="R930" i="2"/>
  <c r="T1008" i="2"/>
  <c r="P1031" i="2"/>
  <c r="BK85" i="3"/>
  <c r="J86" i="3"/>
  <c r="J58" i="3" s="1"/>
  <c r="J30" i="3"/>
  <c r="AV53" i="1" s="1"/>
  <c r="T1031" i="2"/>
  <c r="R84" i="3"/>
  <c r="T102" i="2"/>
  <c r="F33" i="2"/>
  <c r="BC52" i="1" s="1"/>
  <c r="BC51" i="1" s="1"/>
  <c r="T149" i="2"/>
  <c r="BK218" i="2"/>
  <c r="J218" i="2" s="1"/>
  <c r="J61" i="2" s="1"/>
  <c r="P232" i="2"/>
  <c r="R379" i="2"/>
  <c r="T493" i="2"/>
  <c r="R504" i="2"/>
  <c r="T543" i="2"/>
  <c r="BK572" i="2"/>
  <c r="J572" i="2" s="1"/>
  <c r="J69" i="2" s="1"/>
  <c r="P647" i="2"/>
  <c r="P503" i="2" s="1"/>
  <c r="R841" i="2"/>
  <c r="P889" i="2"/>
  <c r="R934" i="2"/>
  <c r="J31" i="2"/>
  <c r="AW52" i="1" s="1"/>
  <c r="T85" i="3"/>
  <c r="J51" i="3"/>
  <c r="F81" i="3"/>
  <c r="J31" i="3"/>
  <c r="AW53" i="1" s="1"/>
  <c r="J79" i="4"/>
  <c r="J85" i="4"/>
  <c r="J58" i="4" s="1"/>
  <c r="BK84" i="4"/>
  <c r="F30" i="4"/>
  <c r="AZ54" i="1" s="1"/>
  <c r="J30" i="4"/>
  <c r="AV54" i="1" s="1"/>
  <c r="F34" i="4"/>
  <c r="BD54" i="1" s="1"/>
  <c r="BK80" i="6"/>
  <c r="J81" i="6"/>
  <c r="J58" i="6" s="1"/>
  <c r="J30" i="6"/>
  <c r="AV56" i="1" s="1"/>
  <c r="R87" i="7"/>
  <c r="R86" i="7" s="1"/>
  <c r="F30" i="3"/>
  <c r="AZ53" i="1" s="1"/>
  <c r="J31" i="4"/>
  <c r="AW54" i="1" s="1"/>
  <c r="F31" i="4"/>
  <c r="BA54" i="1" s="1"/>
  <c r="F30" i="5"/>
  <c r="AZ55" i="1" s="1"/>
  <c r="J30" i="5"/>
  <c r="AV55" i="1" s="1"/>
  <c r="AT55" i="1" s="1"/>
  <c r="J30" i="7"/>
  <c r="AV57" i="1" s="1"/>
  <c r="AT57" i="1" s="1"/>
  <c r="F30" i="7"/>
  <c r="AZ57" i="1" s="1"/>
  <c r="F80" i="3"/>
  <c r="R85" i="4"/>
  <c r="R84" i="4" s="1"/>
  <c r="F32" i="4"/>
  <c r="BB54" i="1" s="1"/>
  <c r="R88" i="4"/>
  <c r="J80" i="5"/>
  <c r="J58" i="5" s="1"/>
  <c r="BK79" i="5"/>
  <c r="BK87" i="7"/>
  <c r="J88" i="7"/>
  <c r="J58" i="7" s="1"/>
  <c r="E45" i="4"/>
  <c r="J77" i="4"/>
  <c r="T85" i="4"/>
  <c r="T84" i="4" s="1"/>
  <c r="F33" i="4"/>
  <c r="BC54" i="1" s="1"/>
  <c r="R99" i="4"/>
  <c r="T80" i="6"/>
  <c r="T79" i="6" s="1"/>
  <c r="P87" i="7"/>
  <c r="P86" i="7" s="1"/>
  <c r="AU57" i="1" s="1"/>
  <c r="J49" i="5"/>
  <c r="J31" i="6"/>
  <c r="AW56" i="1" s="1"/>
  <c r="J31" i="7"/>
  <c r="AW57" i="1" s="1"/>
  <c r="F76" i="6"/>
  <c r="F30" i="6"/>
  <c r="AZ56" i="1" s="1"/>
  <c r="F75" i="5"/>
  <c r="J73" i="6"/>
  <c r="E76" i="7"/>
  <c r="T503" i="2" l="1"/>
  <c r="BA51" i="1"/>
  <c r="T83" i="4"/>
  <c r="P101" i="2"/>
  <c r="P100" i="2" s="1"/>
  <c r="AU52" i="1" s="1"/>
  <c r="AU51" i="1" s="1"/>
  <c r="R101" i="2"/>
  <c r="T84" i="3"/>
  <c r="P83" i="4"/>
  <c r="AU54" i="1" s="1"/>
  <c r="R83" i="4"/>
  <c r="AW51" i="1"/>
  <c r="AK27" i="1" s="1"/>
  <c r="W27" i="1"/>
  <c r="J87" i="7"/>
  <c r="J57" i="7" s="1"/>
  <c r="BK86" i="7"/>
  <c r="J86" i="7" s="1"/>
  <c r="BK78" i="5"/>
  <c r="J78" i="5" s="1"/>
  <c r="J79" i="5"/>
  <c r="J57" i="5" s="1"/>
  <c r="T101" i="2"/>
  <c r="T100" i="2" s="1"/>
  <c r="AT56" i="1"/>
  <c r="AT54" i="1"/>
  <c r="R503" i="2"/>
  <c r="AT53" i="1"/>
  <c r="BK101" i="2"/>
  <c r="J102" i="2"/>
  <c r="J58" i="2" s="1"/>
  <c r="BD51" i="1"/>
  <c r="W30" i="1" s="1"/>
  <c r="BB51" i="1"/>
  <c r="BK83" i="4"/>
  <c r="J83" i="4" s="1"/>
  <c r="J84" i="4"/>
  <c r="J57" i="4" s="1"/>
  <c r="W29" i="1"/>
  <c r="AY51" i="1"/>
  <c r="J85" i="3"/>
  <c r="J57" i="3" s="1"/>
  <c r="BK84" i="3"/>
  <c r="J84" i="3" s="1"/>
  <c r="AZ51" i="1"/>
  <c r="BK503" i="2"/>
  <c r="J503" i="2" s="1"/>
  <c r="J66" i="2" s="1"/>
  <c r="J80" i="6"/>
  <c r="J57" i="6" s="1"/>
  <c r="BK79" i="6"/>
  <c r="J79" i="6" s="1"/>
  <c r="AT52" i="1"/>
  <c r="R100" i="2" l="1"/>
  <c r="W26" i="1"/>
  <c r="AV51" i="1"/>
  <c r="W28" i="1"/>
  <c r="AX51" i="1"/>
  <c r="J56" i="5"/>
  <c r="J27" i="5"/>
  <c r="J56" i="6"/>
  <c r="J27" i="6"/>
  <c r="J56" i="3"/>
  <c r="J27" i="3"/>
  <c r="J56" i="4"/>
  <c r="J27" i="4"/>
  <c r="BK100" i="2"/>
  <c r="J100" i="2" s="1"/>
  <c r="J101" i="2"/>
  <c r="J57" i="2" s="1"/>
  <c r="J56" i="7"/>
  <c r="J27" i="7"/>
  <c r="AG57" i="1" l="1"/>
  <c r="AN57" i="1" s="1"/>
  <c r="J36" i="7"/>
  <c r="J36" i="4"/>
  <c r="AG54" i="1"/>
  <c r="AN54" i="1" s="1"/>
  <c r="J36" i="6"/>
  <c r="AG56" i="1"/>
  <c r="AN56" i="1" s="1"/>
  <c r="AG53" i="1"/>
  <c r="AN53" i="1" s="1"/>
  <c r="J36" i="3"/>
  <c r="AK26" i="1"/>
  <c r="AT51" i="1"/>
  <c r="AG55" i="1"/>
  <c r="AN55" i="1" s="1"/>
  <c r="J36" i="5"/>
  <c r="J56" i="2"/>
  <c r="J27" i="2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<sst xmlns="http://schemas.openxmlformats.org/spreadsheetml/2006/main" count="13621" uniqueCount="2237">
  <si>
    <t>Export VZ</t>
  </si>
  <si>
    <t>List obsahuje:</t>
  </si>
  <si>
    <t>3.0</t>
  </si>
  <si>
    <t/>
  </si>
  <si>
    <t>False</t>
  </si>
  <si>
    <t>{e705ac1a-6a6e-4025-ada7-73c742c12316}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</si>
  <si>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</si>
  <si>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</si>
  <si>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</si>
  <si>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</si>
  <si>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</si>
  <si>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</si>
  <si>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</si>
  <si>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</si>
  <si>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</si>
  <si>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</si>
  <si>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Projektis157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</si>
  <si>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</si>
  <si>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</si>
  <si>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školy J.A.Komenského pro účely MÚ ve D.K.n.L.</t>
  </si>
  <si>
    <t>KSO:</t>
  </si>
  <si>
    <t>CC-CZ:</t>
  </si>
  <si>
    <t>Místo:</t>
  </si>
  <si>
    <t>Dvůr Králové nad Labem</t>
  </si>
  <si>
    <t>Datum:</t>
  </si>
  <si>
    <t>10.08.2016</t>
  </si>
  <si>
    <t>10</t>
  </si>
  <si>
    <t>100</t>
  </si>
  <si>
    <t>Zadavatel:</t>
  </si>
  <si>
    <t>IČ:</t>
  </si>
  <si>
    <t>Město Dvůr Králové n.L., nám. TGM 38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</si>
  <si>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</si>
  <si>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</si>
  <si>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</si>
  <si>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</si>
  <si>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</si>
  <si>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</si>
  <si>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</si>
  <si>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</si>
  <si>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</si>
  <si>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</si>
  <si>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</si>
  <si>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</si>
  <si>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</si>
  <si>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</si>
  <si>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</si>
  <si>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</si>
  <si>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</si>
  <si>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</si>
  <si>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</si>
  <si>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</si>
  <si>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</si>
  <si>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</si>
  <si>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</si>
  <si>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</si>
  <si>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</si>
  <si>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</si>
  <si>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</si>
  <si>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</si>
  <si>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</si>
  <si>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</si>
  <si>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</si>
  <si>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</si>
  <si>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</si>
  <si>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</si>
  <si>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</si>
  <si>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</si>
  <si>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</si>
  <si>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</si>
  <si>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</si>
  <si>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</si>
  <si>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</si>
  <si>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</si>
  <si>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</si>
  <si>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</si>
  <si>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</si>
  <si>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</si>
  <si>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1a</t>
  </si>
  <si>
    <t>stavební řešení</t>
  </si>
  <si>
    <t>STA</t>
  </si>
  <si>
    <t>{535ebe0e-1318-46f9-b8d5-9b51443e8d25}</t>
  </si>
  <si>
    <t>2</t>
  </si>
  <si>
    <t>1b</t>
  </si>
  <si>
    <t>zdravotní technika</t>
  </si>
  <si>
    <t>{b4e9be1c-a0e6-4401-8286-9588c93d89d4}</t>
  </si>
  <si>
    <t>1c</t>
  </si>
  <si>
    <t>ústřední vytápění</t>
  </si>
  <si>
    <t>{46f53473-568b-4dfd-95f6-b1d5b7a4b6a0}</t>
  </si>
  <si>
    <t>1d</t>
  </si>
  <si>
    <t>větrání</t>
  </si>
  <si>
    <t>{6f1e793c-a35a-4592-870d-a7204bb259fd}</t>
  </si>
  <si>
    <t>1e</t>
  </si>
  <si>
    <t>Elektroinstalace</t>
  </si>
  <si>
    <t>{c6d020f2-04d3-4dc1-ada0-86cd0e2d2046}</t>
  </si>
  <si>
    <t>Ostatní a vedlejší náklady</t>
  </si>
  <si>
    <t>{e2c2a867-cbc5-42c1-a4ce-5cf98f86acf7}</t>
  </si>
  <si>
    <t>Zpět na list:</t>
  </si>
  <si>
    <t>fig1</t>
  </si>
  <si>
    <t>výkopy pro výtah a rampu</t>
  </si>
  <si>
    <t>16,413</t>
  </si>
  <si>
    <t>fig11</t>
  </si>
  <si>
    <t>oprava omítek stropů</t>
  </si>
  <si>
    <t>541,5</t>
  </si>
  <si>
    <t>KRYCÍ LIST SOUPISU</t>
  </si>
  <si>
    <t>fig12</t>
  </si>
  <si>
    <t>oprava omítek stěn</t>
  </si>
  <si>
    <t>1538,239</t>
  </si>
  <si>
    <t>fig13</t>
  </si>
  <si>
    <t>omítka štuková stěn výtahové šachty</t>
  </si>
  <si>
    <t>35,941</t>
  </si>
  <si>
    <t>fig15</t>
  </si>
  <si>
    <t>omítka vnějších stěn</t>
  </si>
  <si>
    <t>10,203</t>
  </si>
  <si>
    <t>pdl1</t>
  </si>
  <si>
    <t>125,6</t>
  </si>
  <si>
    <t>Objekt:</t>
  </si>
  <si>
    <t>pdl3</t>
  </si>
  <si>
    <t>67,1</t>
  </si>
  <si>
    <t>1a - stavební řešení</t>
  </si>
  <si>
    <t>pdl4</t>
  </si>
  <si>
    <t>115,3</t>
  </si>
  <si>
    <t>pdl5</t>
  </si>
  <si>
    <t>24,3</t>
  </si>
  <si>
    <t>pdl6</t>
  </si>
  <si>
    <t>4,1</t>
  </si>
  <si>
    <t>pdl7</t>
  </si>
  <si>
    <t>22,5</t>
  </si>
  <si>
    <t>pdl8</t>
  </si>
  <si>
    <t>3,2</t>
  </si>
  <si>
    <t>pdl9</t>
  </si>
  <si>
    <t>81,6</t>
  </si>
  <si>
    <t>pdl10</t>
  </si>
  <si>
    <t>8,225</t>
  </si>
  <si>
    <t>pdl11</t>
  </si>
  <si>
    <t>5,53</t>
  </si>
  <si>
    <t>fig31</t>
  </si>
  <si>
    <t>izolace proti vodě vodorovné</t>
  </si>
  <si>
    <t>39,162</t>
  </si>
  <si>
    <t>fig32</t>
  </si>
  <si>
    <t>izolace proti vodě svislá</t>
  </si>
  <si>
    <t>13,767</t>
  </si>
  <si>
    <t>fig35</t>
  </si>
  <si>
    <t>keramický obklad</t>
  </si>
  <si>
    <t>122,985</t>
  </si>
  <si>
    <t>fig41</t>
  </si>
  <si>
    <t>SDK příčka tl. 100 mm 1xH2</t>
  </si>
  <si>
    <t>35,87</t>
  </si>
  <si>
    <t>fig42</t>
  </si>
  <si>
    <t>SDK příčka tl. 125 mm 2xA 12,5 mm</t>
  </si>
  <si>
    <t>109,757</t>
  </si>
  <si>
    <t>fig43</t>
  </si>
  <si>
    <t>SDK příčka tl. 150 mm 2xA 12,5 mm</t>
  </si>
  <si>
    <t>36,472</t>
  </si>
  <si>
    <t>fig44</t>
  </si>
  <si>
    <t>SDK předstěna 1xH2 12,5 mm</t>
  </si>
  <si>
    <t>8,16</t>
  </si>
  <si>
    <t>fig45</t>
  </si>
  <si>
    <t>SDK podhled 1xA 12,5 mm</t>
  </si>
  <si>
    <t>7,2</t>
  </si>
  <si>
    <t>fig46</t>
  </si>
  <si>
    <t>SDK podhled 1xDF 15 mm</t>
  </si>
  <si>
    <t>11,4</t>
  </si>
  <si>
    <t>fig47</t>
  </si>
  <si>
    <t>SDK podhled 1xH2 12,5 mm</t>
  </si>
  <si>
    <t>24</t>
  </si>
  <si>
    <t>fig48</t>
  </si>
  <si>
    <t>kazetový podhled</t>
  </si>
  <si>
    <t>147,4</t>
  </si>
  <si>
    <t>fig49</t>
  </si>
  <si>
    <t xml:space="preserve">kazetový minerální podhled s PO EI 90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</si>
  <si>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</si>
  <si>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</si>
  <si>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</si>
  <si>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</si>
  <si>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</si>
  <si>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</si>
  <si>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</si>
  <si>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</si>
  <si>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</si>
  <si>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</si>
  <si>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</si>
  <si>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</si>
  <si>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</si>
  <si>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</si>
  <si>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</si>
  <si>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</si>
  <si>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</si>
  <si>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</si>
  <si>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</si>
  <si>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</si>
  <si>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</si>
  <si>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</si>
  <si>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777 - Podlahy lité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</si>
  <si>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</si>
  <si>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</si>
  <si>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</si>
  <si>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</si>
  <si>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</si>
  <si>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799 -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</si>
  <si>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</si>
  <si>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</si>
  <si>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</si>
  <si>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</si>
  <si>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</si>
  <si>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</si>
  <si>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</si>
  <si>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</si>
  <si>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</si>
  <si>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</si>
  <si>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</si>
  <si>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</si>
  <si>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</si>
  <si>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</si>
  <si>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</si>
  <si>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</si>
  <si>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</si>
  <si>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</si>
  <si>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</si>
  <si>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</si>
  <si>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</si>
  <si>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</si>
  <si>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CS ÚRS 2016 02</t>
  </si>
  <si>
    <t>4</t>
  </si>
  <si>
    <t>-796387076</t>
  </si>
  <si>
    <t>VV</t>
  </si>
  <si>
    <t>(3,5*4,5+2,5*3,5)/2*1,0</t>
  </si>
  <si>
    <t>(0,3+1,57+0,5+1,79+0,5+1,57+0,15)*0,5*0,7</t>
  </si>
  <si>
    <t>1,79*0,3*0,7</t>
  </si>
  <si>
    <t>Mezisoučet                          "výtah"</t>
  </si>
  <si>
    <t>3</t>
  </si>
  <si>
    <t>1,48*0,4*0,9</t>
  </si>
  <si>
    <t>(2,1+0,42)*0,45*0,9</t>
  </si>
  <si>
    <t>Mezisoučet                         "rampa"</t>
  </si>
  <si>
    <t>Součet</t>
  </si>
  <si>
    <t>162201211</t>
  </si>
  <si>
    <t>Vodorovné přemístění výkopku z horniny tř. 1 až 4 stavebním kolečkem do 10 m</t>
  </si>
  <si>
    <t>-1265038749</t>
  </si>
  <si>
    <t>162201219</t>
  </si>
  <si>
    <t>Příplatek k vodorovnému přemístění výkopku z horniny tř. 1 až 4 stavebním kolečkem ZKD 10 m</t>
  </si>
  <si>
    <t>-91522093</t>
  </si>
  <si>
    <t>162701105</t>
  </si>
  <si>
    <t>Vodorovné přemístění do 10000 m výkopku/sypaniny z horniny tř. 1 až 4</t>
  </si>
  <si>
    <t>-794330081</t>
  </si>
  <si>
    <t>5</t>
  </si>
  <si>
    <t>171201201</t>
  </si>
  <si>
    <t>Uložení sypaniny na skládky</t>
  </si>
  <si>
    <t>1739106306</t>
  </si>
  <si>
    <t>6</t>
  </si>
  <si>
    <t>171201211</t>
  </si>
  <si>
    <t>Poplatek za uložení odpadu ze sypaniny na skládce (skládkovné)</t>
  </si>
  <si>
    <t>t</t>
  </si>
  <si>
    <t>1787540308</t>
  </si>
  <si>
    <t>fig1*1,800</t>
  </si>
  <si>
    <t>7</t>
  </si>
  <si>
    <t>174101102</t>
  </si>
  <si>
    <t>Zásyp v uzavřených prostorech sypaninou se zhutněním</t>
  </si>
  <si>
    <t>-1514639222</t>
  </si>
  <si>
    <t>-2,8*2,4*1,0</t>
  </si>
  <si>
    <t>Mezisoučet                          "obsyp kolem výtahu"</t>
  </si>
  <si>
    <t>Zakládání</t>
  </si>
  <si>
    <t>8</t>
  </si>
  <si>
    <t>271572211</t>
  </si>
  <si>
    <t>Podsyp pod základové konstrukce se zhutněním z netříděného štěrkopísku</t>
  </si>
  <si>
    <t>-1345772904</t>
  </si>
  <si>
    <t>5,0*4,0*0,1                        "výtah"</t>
  </si>
  <si>
    <t>1,48*0,4*0,1+(2,1+0,42)*0,45*0,1+3,95*1,3*0,1  "rampa"</t>
  </si>
  <si>
    <t>Mezisoučet</t>
  </si>
  <si>
    <t>9</t>
  </si>
  <si>
    <t>274313611</t>
  </si>
  <si>
    <t>Základové pásy z betonu tř. C 16/20</t>
  </si>
  <si>
    <t>-1981858311</t>
  </si>
  <si>
    <t>(0,3+1,57+0,5+1,79+0,5+1,57+0,15)*0,5*0,6</t>
  </si>
  <si>
    <t>1,79*0,3*0,6</t>
  </si>
  <si>
    <t>1,48*0,4*0,5</t>
  </si>
  <si>
    <t>(2,1+0,42)*0,45*0,5</t>
  </si>
  <si>
    <t>279113132</t>
  </si>
  <si>
    <t>Základová zeď tl do 200 mm z tvárnic ztraceného bednění včetně výplně z betonu tř. C 16/20</t>
  </si>
  <si>
    <t>m2</t>
  </si>
  <si>
    <t>1866751339</t>
  </si>
  <si>
    <t>2,1*0,5                                                              "rampa"</t>
  </si>
  <si>
    <t>11</t>
  </si>
  <si>
    <t>279113134</t>
  </si>
  <si>
    <t>Základová zeď tl do 300 mm z tvárnic ztraceného bednění včetně výplně z betonu tř. C 16/20</t>
  </si>
  <si>
    <t>-199675469</t>
  </si>
  <si>
    <t>1,5*0,5                                 "rampa"</t>
  </si>
  <si>
    <t>2,5*0,5                                   "108"</t>
  </si>
  <si>
    <t>12</t>
  </si>
  <si>
    <t>279113136</t>
  </si>
  <si>
    <t>Základová zeď tl do 500 mm z tvárnic ztraceného bednění včetně výplně z betonu tř. C 16/20</t>
  </si>
  <si>
    <t>-244541270</t>
  </si>
  <si>
    <t>2,0*0,75                               "101"</t>
  </si>
  <si>
    <t>13</t>
  </si>
  <si>
    <t>279361821</t>
  </si>
  <si>
    <t>Výztuž základových zdí nosných betonářskou ocelí 10 505</t>
  </si>
  <si>
    <t>-997159834</t>
  </si>
  <si>
    <t>(5,0+3,4+3,6+24,3)*0,001</t>
  </si>
  <si>
    <t>Svislé a kompletní konstrukce</t>
  </si>
  <si>
    <t>14</t>
  </si>
  <si>
    <t>3102384111</t>
  </si>
  <si>
    <t>Zazdívka otvorů pl do 1 m2 ve zdivu nadzákladovém cihlami betonovými na MC</t>
  </si>
  <si>
    <t>257812614</t>
  </si>
  <si>
    <t>(0,15+2,12+1,85)*0,54*0,37</t>
  </si>
  <si>
    <t>2,12*0,11*0,37</t>
  </si>
  <si>
    <t>311238139</t>
  </si>
  <si>
    <t>Zdivo nosné vnitřní zvukově izolační tl 365 mm s maltovými kapsami pevnosti P 15 na MVC</t>
  </si>
  <si>
    <t>-1727422958</t>
  </si>
  <si>
    <t>(0,15+2,12+1,85+2,12)*(2,95+1,2+0,1)</t>
  </si>
  <si>
    <t>-0,9*2,0</t>
  </si>
  <si>
    <t>16</t>
  </si>
  <si>
    <t>317168131</t>
  </si>
  <si>
    <t>Překlad keramický vysoký v 23,8 cm dl 125 cm</t>
  </si>
  <si>
    <t>kus</t>
  </si>
  <si>
    <t>1200475708</t>
  </si>
  <si>
    <t>4*1</t>
  </si>
  <si>
    <t>17</t>
  </si>
  <si>
    <t>317234410</t>
  </si>
  <si>
    <t>Vyzdívka mezi nosníky z cihel pálených na MC</t>
  </si>
  <si>
    <t>1751641330</t>
  </si>
  <si>
    <t>1,5*1,1*0,15</t>
  </si>
  <si>
    <t>1,4*1,1*0,15</t>
  </si>
  <si>
    <t>2,3*0,65*0,15</t>
  </si>
  <si>
    <t>1,3*0,6*0,15</t>
  </si>
  <si>
    <t>1,3*0,52*0,15</t>
  </si>
  <si>
    <t>1,5*0,52*0,15</t>
  </si>
  <si>
    <t>1,4*0,51*0,15</t>
  </si>
  <si>
    <t>1,5*0,51*0,15</t>
  </si>
  <si>
    <t>1,6*0,51*0,15*2</t>
  </si>
  <si>
    <t>1,2*0,3*0,15</t>
  </si>
  <si>
    <t>2,0*0,58*0,15</t>
  </si>
  <si>
    <t>2,0*0,5*0,15</t>
  </si>
  <si>
    <t>18</t>
  </si>
  <si>
    <t>317944321</t>
  </si>
  <si>
    <t>Válcované nosníky do č.12 dodatečně osazované do připravených otvorů</t>
  </si>
  <si>
    <t>-1216082837</t>
  </si>
  <si>
    <t>1,0*2*3,77*0,001                           "L 50/50/5"</t>
  </si>
  <si>
    <t>19</t>
  </si>
  <si>
    <t>317944323</t>
  </si>
  <si>
    <t>Válcované nosníky č.14 až 22 dodatečně osazované do připravených otvorů</t>
  </si>
  <si>
    <t>-1344942462</t>
  </si>
  <si>
    <t>(1,2*2+1,3*6+1,4*9+1,5*11+1,6*9+2,0*5)*14,3*0,001                           "I 140"</t>
  </si>
  <si>
    <t>2,3*3*17,9*0,001                           "I 160"</t>
  </si>
  <si>
    <t>(1,4*2+1,75*1)*18,8*0,001        "U 160"</t>
  </si>
  <si>
    <t>20</t>
  </si>
  <si>
    <t>317998112</t>
  </si>
  <si>
    <t>Tepelná izolace mezi překlady v 24 cm z polystyrénu tl 70 mm</t>
  </si>
  <si>
    <t>m</t>
  </si>
  <si>
    <t>71404842</t>
  </si>
  <si>
    <t>1,25</t>
  </si>
  <si>
    <t>340238233</t>
  </si>
  <si>
    <t>Zazdívka otvorů pl do 1 m2 v příčkách nebo stěnách z příčkovek  tl 100 mm</t>
  </si>
  <si>
    <t>-966282538</t>
  </si>
  <si>
    <t>1,1*2,1-0,7*1,97</t>
  </si>
  <si>
    <t>1,0*2,1-0,7*1,97</t>
  </si>
  <si>
    <t>1,1*2,1-0,8*1,97</t>
  </si>
  <si>
    <t>1,2*2,1-0,9*1,97</t>
  </si>
  <si>
    <t>1,6*2,1-0,9*1,97</t>
  </si>
  <si>
    <t>(1,2*2,1-0,9*1,97)*2</t>
  </si>
  <si>
    <t>(0,9*2,1-0,7*1,97)*4</t>
  </si>
  <si>
    <t>0,8*2,1-0,6*1,97</t>
  </si>
  <si>
    <t>22</t>
  </si>
  <si>
    <t>340238235</t>
  </si>
  <si>
    <t>Zazdívka otvorů pl do 1 m2 v příčkách nebo stěnách z příčkovek  tl 150 mm</t>
  </si>
  <si>
    <t>1531756742</t>
  </si>
  <si>
    <t>0,4*2,4</t>
  </si>
  <si>
    <t>1,34*2,1-0,9*1,97</t>
  </si>
  <si>
    <t>1,30*2,1-0,9*1,97</t>
  </si>
  <si>
    <t>23</t>
  </si>
  <si>
    <t>341272631</t>
  </si>
  <si>
    <t>Stěny nosné tl 300 mm z pórobetonových přesných hladkých tvárnic  hmotnosti 400 kg/m3</t>
  </si>
  <si>
    <t>1113629619</t>
  </si>
  <si>
    <t>1,22*1,84</t>
  </si>
  <si>
    <t>341272661</t>
  </si>
  <si>
    <t>Stěny nosné tl 500 mm z pórobetonových přesných hladkých tvárnic  hmotnosti 300 kg/m3</t>
  </si>
  <si>
    <t>896710850</t>
  </si>
  <si>
    <t>2,06*3,25-1,05*2,1</t>
  </si>
  <si>
    <t>1,13*2,32</t>
  </si>
  <si>
    <t>0,77*2,06</t>
  </si>
  <si>
    <t>1,17*2,1</t>
  </si>
  <si>
    <t>0,44*2,1</t>
  </si>
  <si>
    <t>25</t>
  </si>
  <si>
    <t>342248131</t>
  </si>
  <si>
    <t>Příčky zvukově izolační  tl 115 mm pevnosti P10 na MVC</t>
  </si>
  <si>
    <t>-710978643</t>
  </si>
  <si>
    <t>1,85*(4,99+0,1-0,3)</t>
  </si>
  <si>
    <t>26</t>
  </si>
  <si>
    <t>342272523</t>
  </si>
  <si>
    <t>Příčky tl 150 mm z pórobetonových přesných hladkých příčkovek objemové hmotnosti 500 kg/m3</t>
  </si>
  <si>
    <t>-675309106</t>
  </si>
  <si>
    <t>2,49*2,5</t>
  </si>
  <si>
    <t>1,0*2,1</t>
  </si>
  <si>
    <t>27</t>
  </si>
  <si>
    <t>346244811</t>
  </si>
  <si>
    <t>Přizdívky izolační tl 65 mm z cihel dl 290 mm pevnosti P 20 na MC 10</t>
  </si>
  <si>
    <t>-2095760944</t>
  </si>
  <si>
    <t>(2,25+2,79+2,25)*1,15                "výtah"</t>
  </si>
  <si>
    <t>28</t>
  </si>
  <si>
    <t>346244821</t>
  </si>
  <si>
    <t>Přizdívky izolační tl 140 mm z cihel dl 290 mm pevnosti P 20 na MC 10</t>
  </si>
  <si>
    <t>-1874659464</t>
  </si>
  <si>
    <t>(2,1+0,42)*0,9                                 "rampa"</t>
  </si>
  <si>
    <t>Vodorovné konstrukce</t>
  </si>
  <si>
    <t>29</t>
  </si>
  <si>
    <t>417321414</t>
  </si>
  <si>
    <t>Ztužující pásy a věnce ze ŽB tř. C 20/25</t>
  </si>
  <si>
    <t>-1850796444</t>
  </si>
  <si>
    <t>7,5*0,37*0,30               "V1"</t>
  </si>
  <si>
    <t xml:space="preserve">2,7*0,15*0,30               "V2" </t>
  </si>
  <si>
    <t>30</t>
  </si>
  <si>
    <t>417351115</t>
  </si>
  <si>
    <t>Zřízení bednění ztužujících věnců</t>
  </si>
  <si>
    <t>-371100114</t>
  </si>
  <si>
    <t>7,5*2*0,30               "V1"</t>
  </si>
  <si>
    <t xml:space="preserve">2,7*2*0,30               "V2" </t>
  </si>
  <si>
    <t>31</t>
  </si>
  <si>
    <t>417351116</t>
  </si>
  <si>
    <t>Odstranění bednění ztužujících věnců</t>
  </si>
  <si>
    <t>530620489</t>
  </si>
  <si>
    <t>32</t>
  </si>
  <si>
    <t>417361221</t>
  </si>
  <si>
    <t>Výztuž ztužujících pásů a věnců betonářskou ocelí 10 216</t>
  </si>
  <si>
    <t>-1254841468</t>
  </si>
  <si>
    <t>(8,7+2,1)*0,001                    "V.č. 113"</t>
  </si>
  <si>
    <t>33</t>
  </si>
  <si>
    <t>417361821</t>
  </si>
  <si>
    <t>Výztuž ztužujících pásů a věnců betonářskou ocelí 10 505</t>
  </si>
  <si>
    <t>-1755947164</t>
  </si>
  <si>
    <t>38,3*0,001                    "V.č. 113"</t>
  </si>
  <si>
    <t>Úpravy povrchů, podlahy a osazování výplní</t>
  </si>
  <si>
    <t>34</t>
  </si>
  <si>
    <t>611325421</t>
  </si>
  <si>
    <t>Oprava vnitřní vápenocementové štukové omítky stropů v rozsahu plochy do 10%</t>
  </si>
  <si>
    <t>-1285132204</t>
  </si>
  <si>
    <t>22,5+25,4+57,0+3,2+68,6+3,8+1,4+2,3+3,6+4,1+3,5+18,7+10,2+17,6+10,7+67,1</t>
  </si>
  <si>
    <t>Mezisoučet                               "levá část"</t>
  </si>
  <si>
    <t>81,6+25,8+26,3+19,4+18,7+5,3+4,4+3,3+2,6+6,4+1,7+11,4+10,1+4,8</t>
  </si>
  <si>
    <t>Mezisoučet                              "pravá část"</t>
  </si>
  <si>
    <t>35</t>
  </si>
  <si>
    <t>612325421</t>
  </si>
  <si>
    <t>Oprava vnitřní vápenocementové štukové omítky stěn v rozsahu plochy do 10%</t>
  </si>
  <si>
    <t>-941324750</t>
  </si>
  <si>
    <t>(4,04+1,5+0,42+2,25+0,43+0,57+1,11+0,6)*2*3,79  "101"</t>
  </si>
  <si>
    <t>(7,75+2,25)*2*3,85                                                             "102"</t>
  </si>
  <si>
    <t>(1,48+0,49+0,81+0,49+1,48+3,95+1,14)*2*3,85       "102"</t>
  </si>
  <si>
    <t>(7,88+7,16+7,79+7,16)*3,87                       "103"</t>
  </si>
  <si>
    <t>(10,15+6,6+10,07+6,6)*3,87                       "104"</t>
  </si>
  <si>
    <t>(2,49+1,49)*2*3,0                                         "106a"</t>
  </si>
  <si>
    <t>(2,49+1,0+0,1+1,79)*2*3,0                    "106b,107a,b"</t>
  </si>
  <si>
    <t>(2,49+1,65)*2*2,42                                      "108"</t>
  </si>
  <si>
    <t>(1,85+2,05)*2*3,0                                        "109"</t>
  </si>
  <si>
    <t>(7,9+7,12+8,2+7,12)*3,93                     "110,111,112,113"</t>
  </si>
  <si>
    <t>(9,75+6,6+10,0+6,6)*3,87                           "114"</t>
  </si>
  <si>
    <t>Mezisoučet                                               "levá část"</t>
  </si>
  <si>
    <t>(12,28+6,56+12,5+6,56)*3,88                    "115"</t>
  </si>
  <si>
    <t xml:space="preserve">(8,1+6,6+7,95+6,6)*3,88                          "116,117"  </t>
  </si>
  <si>
    <t>(5,07+6,6)*2*3,88                                   "118,120,121a"</t>
  </si>
  <si>
    <t>(12,6+1,72)*2*4,0                                         "119"</t>
  </si>
  <si>
    <t>(3,0+2,72)*2*3,88                                         "122b"</t>
  </si>
  <si>
    <t>(1,75+1,47)*2*3,88                                       "122a"</t>
  </si>
  <si>
    <t>(1,15+1,47)*2*3,88                                        "123"</t>
  </si>
  <si>
    <t>(3,4+8,6)*2*4,0                                               "124"</t>
  </si>
  <si>
    <t>(4,2+2,13)*2*3,88                                          "125"</t>
  </si>
  <si>
    <t>(1,55+3,1)*2*2,25/2                                     "126"</t>
  </si>
  <si>
    <t>Mezisoučet                                                "pravá část"</t>
  </si>
  <si>
    <t>36</t>
  </si>
  <si>
    <t>617131101</t>
  </si>
  <si>
    <t>Cementový postřik světlíků nebo výtahových šachet nanášený celoplošně ručně</t>
  </si>
  <si>
    <t>1061453584</t>
  </si>
  <si>
    <t>(1,75+1,85)*2*4,99                               "104"</t>
  </si>
  <si>
    <t>(0,9+2*2,0)*0,37</t>
  </si>
  <si>
    <t>37</t>
  </si>
  <si>
    <t>617321141</t>
  </si>
  <si>
    <t>Vápenocementová omítka štuková dvouvrstvá světlíků nebo výtahových šachet nanášená ručně</t>
  </si>
  <si>
    <t>1385443007</t>
  </si>
  <si>
    <t>38</t>
  </si>
  <si>
    <t>622131101</t>
  </si>
  <si>
    <t>Cementový postřik vnějších stěn nanášený celoplošně ručně</t>
  </si>
  <si>
    <t>1950897263</t>
  </si>
  <si>
    <t>2,06*3,5</t>
  </si>
  <si>
    <t>-1,05*2,1</t>
  </si>
  <si>
    <t>(1,05+2,1)*2*0,24</t>
  </si>
  <si>
    <t>39</t>
  </si>
  <si>
    <t>622143002</t>
  </si>
  <si>
    <t>Montáž omítkových plastových nebo pozinkovaných dilatačních profilů</t>
  </si>
  <si>
    <t>1165146764</t>
  </si>
  <si>
    <t>7,3                                                   "Os12"</t>
  </si>
  <si>
    <t>40</t>
  </si>
  <si>
    <t>M</t>
  </si>
  <si>
    <t>590515020</t>
  </si>
  <si>
    <t>profil dilatační rohový , dl. 2,5 m</t>
  </si>
  <si>
    <t>1408352707</t>
  </si>
  <si>
    <t>7,3*1,05                                                   "Os12"</t>
  </si>
  <si>
    <t>41</t>
  </si>
  <si>
    <t>622321141</t>
  </si>
  <si>
    <t>Vápenocementová omítka štuková dvouvrstvá vnějších stěn nanášená ručně</t>
  </si>
  <si>
    <t>-523629693</t>
  </si>
  <si>
    <t>42</t>
  </si>
  <si>
    <t>631311113</t>
  </si>
  <si>
    <t>Mazanina tl do 80 mm z betonu prostého bez zvýšených nároků na prostředí tř. C 12/15</t>
  </si>
  <si>
    <t>-710893401</t>
  </si>
  <si>
    <t>4,1*0,07                                       "Pdl6"</t>
  </si>
  <si>
    <t>22,5*0,07                                    "Pdl7"</t>
  </si>
  <si>
    <t>1,75*4,7*0,07                            "Pdl10"</t>
  </si>
  <si>
    <t>43</t>
  </si>
  <si>
    <t>631311115</t>
  </si>
  <si>
    <t>Mazanina tl do 80 mm z betonu prostého bez zvýšených nároků na prostředí tř. C 20/25</t>
  </si>
  <si>
    <t>1377006901</t>
  </si>
  <si>
    <t>4,1*0,085                                       "Pdl6"</t>
  </si>
  <si>
    <t>22,5*0,085                                    "Pdl7"</t>
  </si>
  <si>
    <t>3,2*0,10                                        "Pdl8"</t>
  </si>
  <si>
    <t>1,4*3,95*0,10                            "Pdl11"</t>
  </si>
  <si>
    <t>44</t>
  </si>
  <si>
    <t>631319011</t>
  </si>
  <si>
    <t>Příplatek k mazanině tl do 80 mm za přehlazení povrchu</t>
  </si>
  <si>
    <t>880773461</t>
  </si>
  <si>
    <t>45</t>
  </si>
  <si>
    <t>631319171</t>
  </si>
  <si>
    <t>Příplatek k mazanině tl do 80 mm za stržení povrchu spodní vrstvy před vložením výztuže</t>
  </si>
  <si>
    <t>1039154382</t>
  </si>
  <si>
    <t>46</t>
  </si>
  <si>
    <t>631341131</t>
  </si>
  <si>
    <t>Mazanina tl do 240 mm z betonu lehkého konstrukčního liaporového LC 8/9</t>
  </si>
  <si>
    <t>-1649913317</t>
  </si>
  <si>
    <t xml:space="preserve">(4,04*1,42+4,04*(1,42+1,48))/2*0,82           "101" </t>
  </si>
  <si>
    <t>1,57*0,58*0,82                                                      "101"</t>
  </si>
  <si>
    <t>2,49*1,5*0,5                                                          "108"</t>
  </si>
  <si>
    <t>1,74*3,5*0,2                                                          "124"</t>
  </si>
  <si>
    <t>47</t>
  </si>
  <si>
    <t>631362021</t>
  </si>
  <si>
    <t>Výztuž mazanin svařovanými sítěmi Kari</t>
  </si>
  <si>
    <t>-1454591215</t>
  </si>
  <si>
    <t>198,5*0,001                            "v.č. 113"</t>
  </si>
  <si>
    <t>48</t>
  </si>
  <si>
    <t>632450131</t>
  </si>
  <si>
    <t>Vyrovnávací cementový potěr tl do 20 mm ze suchých směsí provedený v ploše</t>
  </si>
  <si>
    <t>-476454169</t>
  </si>
  <si>
    <t>2,3+3,6+4,4+3,3+2,6+6,4+1,7         "Pdl5"</t>
  </si>
  <si>
    <t>49</t>
  </si>
  <si>
    <t>632450133</t>
  </si>
  <si>
    <t>Vyrovnávací cementový potěr tl do 40 mm ze suchých směsí provedený v ploše</t>
  </si>
  <si>
    <t>-1988031137</t>
  </si>
  <si>
    <t>67,1                                              "Pdl3"</t>
  </si>
  <si>
    <t>50</t>
  </si>
  <si>
    <t>999960000</t>
  </si>
  <si>
    <t>výpis podlahových ploch - bez ocenění</t>
  </si>
  <si>
    <t>CS ÚRS 2012 02</t>
  </si>
  <si>
    <t>20434001</t>
  </si>
  <si>
    <t>57,0+68,6</t>
  </si>
  <si>
    <t>Mezisoučet                                   "Pdl1"</t>
  </si>
  <si>
    <t>25,4+3,8+1,4+3,5+18,7+18,7+11,4+4,8</t>
  </si>
  <si>
    <t>pdl2</t>
  </si>
  <si>
    <t>Mezisoučet                                   "Pdl2"</t>
  </si>
  <si>
    <t>Mezisoučet                                   "Pdl3"</t>
  </si>
  <si>
    <t>10,2+17,6+10,7+25,8+26,3+19,4+5,3</t>
  </si>
  <si>
    <t>Mezisoučet                                   "Pdl4"</t>
  </si>
  <si>
    <t>2,3+3,6+4,4+3,3+2,6+6,4+1,7</t>
  </si>
  <si>
    <t>Mezisoučet                                   "Pdl5"</t>
  </si>
  <si>
    <t xml:space="preserve">Mezisoučet                                    "Pdl6" </t>
  </si>
  <si>
    <t>Mezisoučet                                    "Pdl7"</t>
  </si>
  <si>
    <t>Mezisoučet                                    "Pdl8"</t>
  </si>
  <si>
    <t>Mezisoučet                                    "Pdl9"</t>
  </si>
  <si>
    <t>1,75*(1,6+1,5+1,6)</t>
  </si>
  <si>
    <t>Mezisoučet                                    "Pdl10"</t>
  </si>
  <si>
    <t>1,4*3,95</t>
  </si>
  <si>
    <t>Mezisoučet                                    "Pdl11"</t>
  </si>
  <si>
    <t>51</t>
  </si>
  <si>
    <t>642944121</t>
  </si>
  <si>
    <t>Osazování ocelových zárubní dodatečné pl do 2,5 m2</t>
  </si>
  <si>
    <t>-556535991</t>
  </si>
  <si>
    <t>2                                   "14"</t>
  </si>
  <si>
    <t>1                                   "16"</t>
  </si>
  <si>
    <t>6                                   "18"</t>
  </si>
  <si>
    <t>1                                   "19"</t>
  </si>
  <si>
    <t>7                                   "20"</t>
  </si>
  <si>
    <t>1                                   "21"</t>
  </si>
  <si>
    <t>52</t>
  </si>
  <si>
    <t>553312100</t>
  </si>
  <si>
    <t>zárubeň ocelová s drážkou pro těsnění H 145 DV 600 L/P</t>
  </si>
  <si>
    <t>286927393</t>
  </si>
  <si>
    <t>53</t>
  </si>
  <si>
    <t>553312120</t>
  </si>
  <si>
    <t>zárubeň ocelová s drážkou pro těsnění H 145 DV 700 L/P</t>
  </si>
  <si>
    <t>-384162800</t>
  </si>
  <si>
    <t>54</t>
  </si>
  <si>
    <t>553312150</t>
  </si>
  <si>
    <t>zárubeň ocelová s drážkou pro těsnění H 145 DV 900 L/P</t>
  </si>
  <si>
    <t>323976742</t>
  </si>
  <si>
    <t>Ostatní konstrukce a práce, bourání</t>
  </si>
  <si>
    <t>55</t>
  </si>
  <si>
    <t>949101112</t>
  </si>
  <si>
    <t>Lešení pomocné pro objekty pozemních staveb s lešeňovou podlahou v do 3,5 m zatížení do 150 kg/m2</t>
  </si>
  <si>
    <t>-974223698</t>
  </si>
  <si>
    <t>56</t>
  </si>
  <si>
    <t>952901111</t>
  </si>
  <si>
    <t>Vyčištění budov bytové a občanské výstavby při výšce podlaží do 4 m</t>
  </si>
  <si>
    <t>930227925</t>
  </si>
  <si>
    <t>(26,473+25,9)/2*16,351</t>
  </si>
  <si>
    <t>5,5*1,99</t>
  </si>
  <si>
    <t>(17,73+21,452-0,67-3,575)/2*17,33</t>
  </si>
  <si>
    <t>57</t>
  </si>
  <si>
    <t>953943123</t>
  </si>
  <si>
    <t>Osazování výrobků do 15 kg/kus do betonu bez jejich dodání</t>
  </si>
  <si>
    <t>-1987716753</t>
  </si>
  <si>
    <t>1                                     "Z1"</t>
  </si>
  <si>
    <t>2                                     "Z2"</t>
  </si>
  <si>
    <t>4                                     "Z3"</t>
  </si>
  <si>
    <t>58</t>
  </si>
  <si>
    <t>1301042201</t>
  </si>
  <si>
    <t>úhelník ocelový rovnostranný, 50 x 50 x 4 mm včetně pásoviny 50/4 - 150 mm - Z1,2,3</t>
  </si>
  <si>
    <t>485749324</t>
  </si>
  <si>
    <t>3,3*0,001                                     "Z1"</t>
  </si>
  <si>
    <t>10,6*0,001                                   "Z2"</t>
  </si>
  <si>
    <t>25,6*0,001                                   "Z3"</t>
  </si>
  <si>
    <t>59</t>
  </si>
  <si>
    <t>962031132</t>
  </si>
  <si>
    <t>Bourání příček z cihel pálených na MVC tl do 100 mm</t>
  </si>
  <si>
    <t>-961611209</t>
  </si>
  <si>
    <t>(1,29*4+1,65+0,15+1,0+0,1+1,79)*2,1</t>
  </si>
  <si>
    <t>-0,6*1,97*5</t>
  </si>
  <si>
    <t>6,56*3,88</t>
  </si>
  <si>
    <t>-0,8*1,97*1</t>
  </si>
  <si>
    <t>60</t>
  </si>
  <si>
    <t>962031135</t>
  </si>
  <si>
    <t>Bourání příček z tvárnic nebo příčkovek tl do 50 mm</t>
  </si>
  <si>
    <t>1836331806</t>
  </si>
  <si>
    <t>(1,72+0,1+0,9+1,2*2)*2,1</t>
  </si>
  <si>
    <t>-0,6*1,97*3</t>
  </si>
  <si>
    <t>61</t>
  </si>
  <si>
    <t>963023712</t>
  </si>
  <si>
    <t>Vybourání schodišťových stupňů ze zdi cihelné oboustranně</t>
  </si>
  <si>
    <t>1408228610</t>
  </si>
  <si>
    <t>1,5*4                                                               "102"</t>
  </si>
  <si>
    <t>1,75*3                                                             "124"</t>
  </si>
  <si>
    <t>62</t>
  </si>
  <si>
    <t>963051113</t>
  </si>
  <si>
    <t>Bourání ŽB stropů deskových tl přes 80 mm</t>
  </si>
  <si>
    <t>1465617114</t>
  </si>
  <si>
    <t>4,25*1,25*0,10                                    "stříška nad vstupem"</t>
  </si>
  <si>
    <t>63</t>
  </si>
  <si>
    <t>965042141</t>
  </si>
  <si>
    <t>Bourání podkladů pod dlažby nebo mazanin betonových nebo z litého asfaltu tl do 100 mm pl přes 4 m2</t>
  </si>
  <si>
    <t>-173312935</t>
  </si>
  <si>
    <t>4,0*5,0*0,10                                "výtah"</t>
  </si>
  <si>
    <t xml:space="preserve">1,5*3,0*0,10                               "rampa" </t>
  </si>
  <si>
    <t>64</t>
  </si>
  <si>
    <t>965043341</t>
  </si>
  <si>
    <t>Bourání podkladů pod dlažby betonových s potěrem nebo teracem tl do 100 mm pl přes 4 m2</t>
  </si>
  <si>
    <t>-1636866671</t>
  </si>
  <si>
    <t>65</t>
  </si>
  <si>
    <t>965081333</t>
  </si>
  <si>
    <t>Bourání podlah z dlaždic betonových, teracových nebo čedičových tl do 30 mm plochy přes 1 m2</t>
  </si>
  <si>
    <t>973137428</t>
  </si>
  <si>
    <t>66</t>
  </si>
  <si>
    <t>968062456</t>
  </si>
  <si>
    <t>Vybourání dřevěných dveřních zárubní pl přes 2 m2</t>
  </si>
  <si>
    <t>1957564761</t>
  </si>
  <si>
    <t>1,45*2,4*1</t>
  </si>
  <si>
    <t>67</t>
  </si>
  <si>
    <t>968062747</t>
  </si>
  <si>
    <t>Vybourání stěn dřevěných plných, zasklených nebo výkladních pl přes 4 m2</t>
  </si>
  <si>
    <t>-1026759623</t>
  </si>
  <si>
    <t>3,75*3,36</t>
  </si>
  <si>
    <t>68</t>
  </si>
  <si>
    <t>968072455</t>
  </si>
  <si>
    <t>Vybourání kovových dveřních zárubní pl do 2 m2</t>
  </si>
  <si>
    <t>-1998185695</t>
  </si>
  <si>
    <t>0,6*1,97*11</t>
  </si>
  <si>
    <t>0,7*1,97*0</t>
  </si>
  <si>
    <t>0,8*1,97*5</t>
  </si>
  <si>
    <t>0,9*1,97*3</t>
  </si>
  <si>
    <t>69</t>
  </si>
  <si>
    <t>968072456</t>
  </si>
  <si>
    <t>Vybourání kovových dveřních zárubní pl přes 2 m2</t>
  </si>
  <si>
    <t>1211427492</t>
  </si>
  <si>
    <t>1,25*1,97*3</t>
  </si>
  <si>
    <t>1,45*1,97*1</t>
  </si>
  <si>
    <t>1,3*2,4*2</t>
  </si>
  <si>
    <t>70</t>
  </si>
  <si>
    <t>971033241</t>
  </si>
  <si>
    <t>Vybourání otvorů ve zdivu cihelném pl do 0,0225 m2 na MVC nebo MV tl do 300 mm</t>
  </si>
  <si>
    <t>1498328470</t>
  </si>
  <si>
    <t>2                                             "VZT průměr 100 mm"</t>
  </si>
  <si>
    <t>71</t>
  </si>
  <si>
    <t>971033251</t>
  </si>
  <si>
    <t>Vybourání otvorů ve zdivu cihelném pl do 0,0225 m2 na MVC nebo MV tl do 450 mm</t>
  </si>
  <si>
    <t>536092753</t>
  </si>
  <si>
    <t>3                                             "VZT průměr 100 mm"</t>
  </si>
  <si>
    <t>72</t>
  </si>
  <si>
    <t>971033261</t>
  </si>
  <si>
    <t>Vybourání otvorů ve zdivu cihelném pl do 0,0225 m2 na MVC nebo MV tl do 600 mm</t>
  </si>
  <si>
    <t>1637797659</t>
  </si>
  <si>
    <t>2                                             "VZT průměr 125 mm"</t>
  </si>
  <si>
    <t>73</t>
  </si>
  <si>
    <t>971033631</t>
  </si>
  <si>
    <t>Vybourání otvorů ve zdivu cihelném pl do 4 m2 na MVC nebo MV tl do 150 mm</t>
  </si>
  <si>
    <t>-884950652</t>
  </si>
  <si>
    <t>1,25*2,85-0,8*1,97</t>
  </si>
  <si>
    <t>1,1*2,1*2</t>
  </si>
  <si>
    <t>74</t>
  </si>
  <si>
    <t>971033641</t>
  </si>
  <si>
    <t>Vybourání otvorů ve zdivu cihelném pl do 4 m2 na MVC nebo MV tl do 300 mm</t>
  </si>
  <si>
    <t>-1350564879</t>
  </si>
  <si>
    <t>(0,8*2,1+1,2*0,15)*0,30</t>
  </si>
  <si>
    <t>75</t>
  </si>
  <si>
    <t>971033651</t>
  </si>
  <si>
    <t>Vybourání otvorů ve zdivu cihelném pl do 4 m2 na MVC nebo MV tl do 600 mm</t>
  </si>
  <si>
    <t>566265589</t>
  </si>
  <si>
    <t>(1,07*2,3+1,5*0,15)*0,52</t>
  </si>
  <si>
    <t>(1,1*2,1+1,3*0,15)*0,52</t>
  </si>
  <si>
    <t>(0,9*2,1+1,3*0,15)*0,60</t>
  </si>
  <si>
    <t>(1,2*2,1+1,5*0,15)*0,51</t>
  </si>
  <si>
    <t>(1,0*1,2+1,4*0,15)*0,51</t>
  </si>
  <si>
    <t>(0,9*2,1+1,6*0,15)*0,51</t>
  </si>
  <si>
    <t>(0,9*2,1+1,6*0,15-0,6*2,0)*0,51</t>
  </si>
  <si>
    <t>76</t>
  </si>
  <si>
    <t>971033681</t>
  </si>
  <si>
    <t>Vybourání otvorů ve zdivu cihelném pl do 4 m2 na MVC nebo MV tl do 900 mm</t>
  </si>
  <si>
    <t>-688012042</t>
  </si>
  <si>
    <t>(1,9*2,4+2,3*0,15-1,1*2,1)*0,65</t>
  </si>
  <si>
    <t>77</t>
  </si>
  <si>
    <t>971033691</t>
  </si>
  <si>
    <t>Vybourání otvorů ve zdivu cihelném pl do 4 m2 na MVC nebo MV tl přes 900 mm</t>
  </si>
  <si>
    <t>766554945</t>
  </si>
  <si>
    <t>(1,1*2,1+1,4*0,15)*1,115</t>
  </si>
  <si>
    <t>(1,2*2,1+1,5*0,15)*1,10</t>
  </si>
  <si>
    <t>1,57*1,3*0,58+2,06*0,85*0,5</t>
  </si>
  <si>
    <t>78</t>
  </si>
  <si>
    <t>977131113</t>
  </si>
  <si>
    <t>Vrty příklepovými vrtáky D 12 mm do cihelného zdiva nebo prostého betonu</t>
  </si>
  <si>
    <t>1815661190</t>
  </si>
  <si>
    <t>0,25*14</t>
  </si>
  <si>
    <t>79</t>
  </si>
  <si>
    <t>978011121</t>
  </si>
  <si>
    <t>Otlučení vnitřní vápenné nebo vápenocementové omítky stropů v rozsahu do 10 %</t>
  </si>
  <si>
    <t>-2025192585</t>
  </si>
  <si>
    <t>80</t>
  </si>
  <si>
    <t>978013121</t>
  </si>
  <si>
    <t>Otlučení vnitřní vápenné nebo vápenocementové omítky stěn v rozsahu do 10 %</t>
  </si>
  <si>
    <t>-1578075735</t>
  </si>
  <si>
    <t>81</t>
  </si>
  <si>
    <t>978059541</t>
  </si>
  <si>
    <t>Odsekání a odebrání obkladů stěn z vnitřních obkládaček plochy přes 1 m2</t>
  </si>
  <si>
    <t>-246281914</t>
  </si>
  <si>
    <t>1,0*1,5*5                            "umývadlo"</t>
  </si>
  <si>
    <t>(0,8+1,3)*2*1,8*5-0,6*1,8*5</t>
  </si>
  <si>
    <t>(4,8+1,1)*2*1,8-0,6*1,8*5-0,8*1,8</t>
  </si>
  <si>
    <t>(2,49+1,49)*2*1,8-0,8*1,8-0,9*1,8</t>
  </si>
  <si>
    <t>(1,15+1,47)*2*1,8-0,6*1,8</t>
  </si>
  <si>
    <t>(1,75+1,47)*2*1,8-0,6*1,8*2</t>
  </si>
  <si>
    <t>(1,91+1,09+1,72+0,1+0,9)*2*1,8-0,6*1,8</t>
  </si>
  <si>
    <t>82</t>
  </si>
  <si>
    <t>449321130</t>
  </si>
  <si>
    <t>přístroj hasicí ruční práškový</t>
  </si>
  <si>
    <t>782455216</t>
  </si>
  <si>
    <t>7                                               "OS10"</t>
  </si>
  <si>
    <t>83</t>
  </si>
  <si>
    <t>449322110</t>
  </si>
  <si>
    <t>přístroj hasicí ruční sněhový  KS 5 BG</t>
  </si>
  <si>
    <t>-249951184</t>
  </si>
  <si>
    <t>2                                               "OS11"</t>
  </si>
  <si>
    <t>997</t>
  </si>
  <si>
    <t>Přesun sutě</t>
  </si>
  <si>
    <t>84</t>
  </si>
  <si>
    <t>997013151</t>
  </si>
  <si>
    <t>Vnitrostaveništní doprava suti a vybouraných hmot pro budovy v do 6 m s omezením mechanizace</t>
  </si>
  <si>
    <t>-1685812118</t>
  </si>
  <si>
    <t>85</t>
  </si>
  <si>
    <t>997013501</t>
  </si>
  <si>
    <t>Odvoz suti a vybouraných hmot na skládku nebo meziskládku do 1 km se složením</t>
  </si>
  <si>
    <t>-295009674</t>
  </si>
  <si>
    <t>86</t>
  </si>
  <si>
    <t>997013509</t>
  </si>
  <si>
    <t>Příplatek k odvozu suti a vybouraných hmot na skládku ZKD 1 km přes 1 km</t>
  </si>
  <si>
    <t>-1296660566</t>
  </si>
  <si>
    <t>86,605*30 'Přepočtené koeficientem množství</t>
  </si>
  <si>
    <t>87</t>
  </si>
  <si>
    <t>997013801</t>
  </si>
  <si>
    <t>Poplatek za uložení stavebního betonového odpadu na skládce (skládkovné)</t>
  </si>
  <si>
    <t>-2000708274</t>
  </si>
  <si>
    <t>88</t>
  </si>
  <si>
    <t>997013803</t>
  </si>
  <si>
    <t>Poplatek za uložení stavebního odpadu z keramických materiálů na skládce (skládkovné)</t>
  </si>
  <si>
    <t>877762897</t>
  </si>
  <si>
    <t>89</t>
  </si>
  <si>
    <t>997013811</t>
  </si>
  <si>
    <t>Poplatek za uložení stavebního dřevěného odpadu na skládce (skládkovné)</t>
  </si>
  <si>
    <t>-1655153832</t>
  </si>
  <si>
    <t>998</t>
  </si>
  <si>
    <t>Přesun hmot</t>
  </si>
  <si>
    <t>90</t>
  </si>
  <si>
    <t>998017001</t>
  </si>
  <si>
    <t>Přesun hmot s omezením mechanizace pro budovy v do 6 m</t>
  </si>
  <si>
    <t>-1276735151</t>
  </si>
  <si>
    <t>PSV</t>
  </si>
  <si>
    <t>Práce a dodávky PSV</t>
  </si>
  <si>
    <t>711</t>
  </si>
  <si>
    <t>Izolace proti vodě, vlhkosti a plynům</t>
  </si>
  <si>
    <t>91</t>
  </si>
  <si>
    <t>711111001</t>
  </si>
  <si>
    <t>Provedení izolace proti zemní vlhkosti vodorovné za studena nátěrem penetračním</t>
  </si>
  <si>
    <t>-359663019</t>
  </si>
  <si>
    <t>(0,3+1,57+0,5)*(0,5+1,79+0,5)   "výtahová šachta"</t>
  </si>
  <si>
    <t>4,1                                       "Pdl6"</t>
  </si>
  <si>
    <t>22,5                                    "Pdl7"</t>
  </si>
  <si>
    <t>1,4*3,95+0,2*2,1          "Pdl11"</t>
  </si>
  <si>
    <t>92</t>
  </si>
  <si>
    <t>711112001</t>
  </si>
  <si>
    <t>Provedení izolace proti zemní vlhkosti svislé za studena nátěrem penetračním</t>
  </si>
  <si>
    <t>1465202608</t>
  </si>
  <si>
    <t>(0,3+1,57+0,5+0,5+1,79+0,5)*2*1,2   "výtahová šachta"</t>
  </si>
  <si>
    <t>3,95*0,5/2+3,95*0,1                                            "Pdl11"</t>
  </si>
  <si>
    <t>93</t>
  </si>
  <si>
    <t>111631500</t>
  </si>
  <si>
    <t>lak asfaltový ALP/9 (MJ t) bal 9 kg</t>
  </si>
  <si>
    <t>-410683237</t>
  </si>
  <si>
    <t>fig31*0,00030</t>
  </si>
  <si>
    <t>fig32*0,00035</t>
  </si>
  <si>
    <t>94</t>
  </si>
  <si>
    <t>711141559</t>
  </si>
  <si>
    <t>Provedení izolace proti zemní vlhkosti pásy přitavením vodorovné NAIP</t>
  </si>
  <si>
    <t>-77713854</t>
  </si>
  <si>
    <t>95</t>
  </si>
  <si>
    <t>711142559</t>
  </si>
  <si>
    <t>Provedení izolace proti zemní vlhkosti pásy přitavením svislé NAIP</t>
  </si>
  <si>
    <t>609646340</t>
  </si>
  <si>
    <t>96</t>
  </si>
  <si>
    <t>628321340</t>
  </si>
  <si>
    <t>pás těžký asfaltovaný  40 MINERÁL (V60S40)</t>
  </si>
  <si>
    <t>2009008007</t>
  </si>
  <si>
    <t>fig31*1,15</t>
  </si>
  <si>
    <t>fig32*1,20</t>
  </si>
  <si>
    <t>97</t>
  </si>
  <si>
    <t>711193121</t>
  </si>
  <si>
    <t xml:space="preserve">Izolace proti zemní vlhkosti na vodorovné ploše těsnicí kaší </t>
  </si>
  <si>
    <t>506051234</t>
  </si>
  <si>
    <t>98</t>
  </si>
  <si>
    <t>711193131</t>
  </si>
  <si>
    <t xml:space="preserve">Izolace proti zemní vlhkosti na svislé ploše těsnicí kaší </t>
  </si>
  <si>
    <t>-139549053</t>
  </si>
  <si>
    <t>(2,49+1,49)*2*0,2                        "106a"</t>
  </si>
  <si>
    <t>(1,2+1,25)*2*0,2                          "106b"</t>
  </si>
  <si>
    <t>(1,29+1,79+1,29+1,0)*2*0,2     "107a"</t>
  </si>
  <si>
    <t>(1,1+2,08)*2*0,2                          "107b"</t>
  </si>
  <si>
    <t>(2,49+1,65)*2*0,2                        "108"</t>
  </si>
  <si>
    <t>(0,6+1,47+1,6+0,97)*2*0,2       "121a"</t>
  </si>
  <si>
    <t>(0,9+1,62+0,9+1,72)*2*0,2       "121b"</t>
  </si>
  <si>
    <t>(1,75+1,47)*2*0,2                        "122a"</t>
  </si>
  <si>
    <t>(1,91+1,09+0,9+0,1+1,72+0,91)*2*0,2     "122b"</t>
  </si>
  <si>
    <t>99</t>
  </si>
  <si>
    <t>998711101</t>
  </si>
  <si>
    <t>Přesun hmot tonážní pro izolace proti vodě, vlhkosti a plynům v objektech výšky do 6 m</t>
  </si>
  <si>
    <t>-1289764438</t>
  </si>
  <si>
    <t>725</t>
  </si>
  <si>
    <t>Zdravotechnika - zařizovací předměty</t>
  </si>
  <si>
    <t>725110814</t>
  </si>
  <si>
    <t>Demontáž klozetu Kombi, odsávací</t>
  </si>
  <si>
    <t>soubor</t>
  </si>
  <si>
    <t>-1090956373</t>
  </si>
  <si>
    <t>101</t>
  </si>
  <si>
    <t>725122813</t>
  </si>
  <si>
    <t>Demontáž pisoárových stání s nádrží a jedním záchodkem</t>
  </si>
  <si>
    <t>1912100229</t>
  </si>
  <si>
    <t>102</t>
  </si>
  <si>
    <t>725210821</t>
  </si>
  <si>
    <t>Demontáž umyvadel bez výtokových armatur</t>
  </si>
  <si>
    <t>699072616</t>
  </si>
  <si>
    <t>103</t>
  </si>
  <si>
    <t>725291511</t>
  </si>
  <si>
    <t>Doplňky zařízení koupelen a záchodů plastové dávkovač tekutého mýdla na 350 ml</t>
  </si>
  <si>
    <t>-475631152</t>
  </si>
  <si>
    <t>1                                                "Os8"</t>
  </si>
  <si>
    <t>4                                                "Os9"</t>
  </si>
  <si>
    <t>104</t>
  </si>
  <si>
    <t>725291521</t>
  </si>
  <si>
    <t>Doplňky zařízení koupelen a záchodů plastové zásobník toaletních papírů</t>
  </si>
  <si>
    <t>1014641518</t>
  </si>
  <si>
    <t>105</t>
  </si>
  <si>
    <t>725291531</t>
  </si>
  <si>
    <t>Doplňky zařízení koupelen a záchodů plastové zásobník papírových ručníků</t>
  </si>
  <si>
    <t>449474144</t>
  </si>
  <si>
    <t>106</t>
  </si>
  <si>
    <t>725291703</t>
  </si>
  <si>
    <t>Doplňky zařízení koupelen a záchodů smaltované madlo rovné dl 500 mm</t>
  </si>
  <si>
    <t>-1965478599</t>
  </si>
  <si>
    <t>1                                                 "Os7"</t>
  </si>
  <si>
    <t>107</t>
  </si>
  <si>
    <t>725291706</t>
  </si>
  <si>
    <t>Doplňky zařízení koupelen a záchodů smaltované madlo rovné dl 800 mm</t>
  </si>
  <si>
    <t>-1260977725</t>
  </si>
  <si>
    <t>108</t>
  </si>
  <si>
    <t>725291722</t>
  </si>
  <si>
    <t>Doplňky zařízení koupelen a záchodů smaltované madlo krakorcové sklopné dl 834 mm</t>
  </si>
  <si>
    <t>475070765</t>
  </si>
  <si>
    <t>109</t>
  </si>
  <si>
    <t>725810811</t>
  </si>
  <si>
    <t>Demontáž ventilů výtokových nástěnných</t>
  </si>
  <si>
    <t>2084514643</t>
  </si>
  <si>
    <t>8+3</t>
  </si>
  <si>
    <t>110</t>
  </si>
  <si>
    <t>725820801</t>
  </si>
  <si>
    <t>Demontáž baterie nástěnné do G 3 / 4</t>
  </si>
  <si>
    <t>427216119</t>
  </si>
  <si>
    <t>763</t>
  </si>
  <si>
    <t>Konstrukce suché výstavby</t>
  </si>
  <si>
    <t>111</t>
  </si>
  <si>
    <t>763111313</t>
  </si>
  <si>
    <t>SDK příčka tl 100 mm profil CW+UW 75 desky 1xA 12,5 bez TI EI 15 Rw</t>
  </si>
  <si>
    <t>-1885543406</t>
  </si>
  <si>
    <t>0,9*2,0                        "výtah"</t>
  </si>
  <si>
    <t>112</t>
  </si>
  <si>
    <t>763111333</t>
  </si>
  <si>
    <t>SDK příčka tl 100 mm profil CW+UW 75 desky 1xH2 12,5 TI 60 mm EI 30 Rw 45 dB</t>
  </si>
  <si>
    <t>-1413519109</t>
  </si>
  <si>
    <t>(1,29+1,1+1,0+0,1+1,79)*2,5</t>
  </si>
  <si>
    <t>1,2*2,85</t>
  </si>
  <si>
    <t>(1,07+1,5+0,6+0,9)*2,5</t>
  </si>
  <si>
    <t>(1,91+1,72)*2,5</t>
  </si>
  <si>
    <t>113</t>
  </si>
  <si>
    <t>763111414</t>
  </si>
  <si>
    <t>SDK příčka tl 125 mm profil CW+UW 75 desky 2xA 12,5 TI 75 mm EI 60 Rw 53 dB</t>
  </si>
  <si>
    <t>-1610130133</t>
  </si>
  <si>
    <t>(4,95*2+2,05+0,125+3,55+0,125+2,25)*3,93</t>
  </si>
  <si>
    <t>2,05*3,93-1,8*1,97</t>
  </si>
  <si>
    <t>6,6*3,88</t>
  </si>
  <si>
    <t>1,72*3,88-1,6*1,97</t>
  </si>
  <si>
    <t>1,6*3,36</t>
  </si>
  <si>
    <t>114</t>
  </si>
  <si>
    <t>763111417</t>
  </si>
  <si>
    <t>SDK příčka tl 150 mm profil CW+UW 100 desky 2xA 12,5 TI 100 mm EI 60 Rw 55 DB</t>
  </si>
  <si>
    <t>-1849240144</t>
  </si>
  <si>
    <t>(3,88+0,15+2,57+2,8)*3,88</t>
  </si>
  <si>
    <t>115</t>
  </si>
  <si>
    <t>763111717</t>
  </si>
  <si>
    <t>SDK příčka základní penetrační nátěr</t>
  </si>
  <si>
    <t>-1210145392</t>
  </si>
  <si>
    <t>fig41+fig42+fig43</t>
  </si>
  <si>
    <t>116</t>
  </si>
  <si>
    <t>763121429</t>
  </si>
  <si>
    <t>SDK stěna předsazená tl 112,5 mm profil CW+UW 100 deska 1xH2 12,5 bez TI EI 15</t>
  </si>
  <si>
    <t>-1503817120</t>
  </si>
  <si>
    <t>(1,1+1,1+1,0)*1,2</t>
  </si>
  <si>
    <t>(0,9+0,9+0,9+0,9)*1,2</t>
  </si>
  <si>
    <t>117</t>
  </si>
  <si>
    <t>763121714</t>
  </si>
  <si>
    <t>SDK stěna předsazená základní penetrační nátěr</t>
  </si>
  <si>
    <t>1624499509</t>
  </si>
  <si>
    <t>118</t>
  </si>
  <si>
    <t>763131411</t>
  </si>
  <si>
    <t>SDK podhled desky 1xA 12,5 bez TI dvouvrstvá spodní kce profil CD+UD</t>
  </si>
  <si>
    <t>-249775764</t>
  </si>
  <si>
    <t>1,0*1,9+5,3</t>
  </si>
  <si>
    <t>119</t>
  </si>
  <si>
    <t>763131432</t>
  </si>
  <si>
    <t>SDK podhled deska 1xDF 15 bez TI dvouvrstvá spodní kce profil CD+UD</t>
  </si>
  <si>
    <t>-765425025</t>
  </si>
  <si>
    <t>120</t>
  </si>
  <si>
    <t>763131451</t>
  </si>
  <si>
    <t>SDK podhled deska 1xH2 12,5 bez TI dvouvrstvá spodní kce profil CD+UD</t>
  </si>
  <si>
    <t>1212262612</t>
  </si>
  <si>
    <t>1,4+2,3+3,6+4,4+3,3+2,6+6,4</t>
  </si>
  <si>
    <t>121</t>
  </si>
  <si>
    <t>763131714</t>
  </si>
  <si>
    <t>SDK podhled základní penetrační nátěr</t>
  </si>
  <si>
    <t>-319945414</t>
  </si>
  <si>
    <t>fig45+fig46+fig47</t>
  </si>
  <si>
    <t>fig48+fig49</t>
  </si>
  <si>
    <t>122</t>
  </si>
  <si>
    <t>763135101</t>
  </si>
  <si>
    <t>Montáž SDK kazetového podhledu z kazet 600x600 mm na zavěšenou viditelnou nosnou konstrukci</t>
  </si>
  <si>
    <t>-904614387</t>
  </si>
  <si>
    <t>10,2+17,6+10,7</t>
  </si>
  <si>
    <t>25,8+26,3+19,4</t>
  </si>
  <si>
    <t>18,7+18,7</t>
  </si>
  <si>
    <t>123</t>
  </si>
  <si>
    <t>5903057001</t>
  </si>
  <si>
    <t>podhled kazetový hrana A, tl. 10 mm, 600 x 600 mm</t>
  </si>
  <si>
    <t>1705322914</t>
  </si>
  <si>
    <t>fig48*1,05</t>
  </si>
  <si>
    <t>124</t>
  </si>
  <si>
    <t>763181321</t>
  </si>
  <si>
    <t>Montáž jednokřídlové kovové zárubně v do 4,75 m SDK příčka</t>
  </si>
  <si>
    <t>-2095306150</t>
  </si>
  <si>
    <t>4                                   "21"</t>
  </si>
  <si>
    <t>125</t>
  </si>
  <si>
    <t>553315200</t>
  </si>
  <si>
    <t>zárubeň ocelová pro sádrokarton S 100 600 L/P</t>
  </si>
  <si>
    <t>1294194255</t>
  </si>
  <si>
    <t>126</t>
  </si>
  <si>
    <t>763181322</t>
  </si>
  <si>
    <t>Montáž dvoukřídlové kovové zárubně v do 4,75 m SDK příčka</t>
  </si>
  <si>
    <t>-608148292</t>
  </si>
  <si>
    <t>1                                   "15"</t>
  </si>
  <si>
    <t>1                                   "17"</t>
  </si>
  <si>
    <t>127</t>
  </si>
  <si>
    <t>5533131801</t>
  </si>
  <si>
    <t>zárubeň ocelová pro sádrokarton s drážkou S 125 DV 1650 dvoukřídlá</t>
  </si>
  <si>
    <t>1581116713</t>
  </si>
  <si>
    <t>128</t>
  </si>
  <si>
    <t>5533131802</t>
  </si>
  <si>
    <t>zárubeň ocelová pro sádrokarton s drážkou S 125 DV 1850 dvoukřídlá</t>
  </si>
  <si>
    <t>-1849975820</t>
  </si>
  <si>
    <t>129</t>
  </si>
  <si>
    <t>763412113</t>
  </si>
  <si>
    <t>Sanitární příčky do suchého prostředí, desky laminované tl 25 mm</t>
  </si>
  <si>
    <t>-754663584</t>
  </si>
  <si>
    <t>1,7*2,0-0,6*1,9                                         "Os5"</t>
  </si>
  <si>
    <t>130</t>
  </si>
  <si>
    <t>763412123</t>
  </si>
  <si>
    <t>Dveře sanitárních příček, desky laminované tl 25 mm, š do 800 mm, v do 2000 mm</t>
  </si>
  <si>
    <t>976322942</t>
  </si>
  <si>
    <t>1                                         "Os5"</t>
  </si>
  <si>
    <t>131</t>
  </si>
  <si>
    <t>763431001</t>
  </si>
  <si>
    <t>Montáž minerálního podhledu s vyjímatelnými panely vel. do 0,36 m2 na zavěšený viditelný rošt</t>
  </si>
  <si>
    <t>271031140</t>
  </si>
  <si>
    <t>132</t>
  </si>
  <si>
    <t>5903651701</t>
  </si>
  <si>
    <t>deska podhledová minerální  tl. 19 mm s PO EI 45</t>
  </si>
  <si>
    <t>778622792</t>
  </si>
  <si>
    <t>fig49*1,05</t>
  </si>
  <si>
    <t>133</t>
  </si>
  <si>
    <t>763172313</t>
  </si>
  <si>
    <t>Montáž revizních dvířek SDK kcí vel. 400x400 mm</t>
  </si>
  <si>
    <t>-1282613686</t>
  </si>
  <si>
    <t>3                                                "Os6"</t>
  </si>
  <si>
    <t>134</t>
  </si>
  <si>
    <t>590307120</t>
  </si>
  <si>
    <t>dvířka revizní s automatickým zámkem 400 x 400 mm</t>
  </si>
  <si>
    <t>-1771996566</t>
  </si>
  <si>
    <t>135</t>
  </si>
  <si>
    <t>998763301</t>
  </si>
  <si>
    <t>Přesun hmot tonážní pro sádrokartonové konstrukce v objektech v do 6 m</t>
  </si>
  <si>
    <t>-287733528</t>
  </si>
  <si>
    <t>766</t>
  </si>
  <si>
    <t>Konstrukce truhlářské</t>
  </si>
  <si>
    <t>136</t>
  </si>
  <si>
    <t>766211100</t>
  </si>
  <si>
    <t>Montáž madel schodišťových dřevených nebo verzalitových dílčích</t>
  </si>
  <si>
    <t>-342421970</t>
  </si>
  <si>
    <t>4,7*2                                    "Z4"</t>
  </si>
  <si>
    <t>4,3*1                                    "Z6"</t>
  </si>
  <si>
    <t>4,2*1                                    "Z8"</t>
  </si>
  <si>
    <t>137</t>
  </si>
  <si>
    <t>6119600331</t>
  </si>
  <si>
    <t>Dřevěné madlo 50/50 mm včetně uchycení - Z4,6,8</t>
  </si>
  <si>
    <t>-1102513801</t>
  </si>
  <si>
    <t>138</t>
  </si>
  <si>
    <t>766411821</t>
  </si>
  <si>
    <t>Demontáž truhlářského obložení stěn z palubek</t>
  </si>
  <si>
    <t>1924952276</t>
  </si>
  <si>
    <t>(0,95+2,5+1,5+0,9+1,0+2,6+3,3)*1,5</t>
  </si>
  <si>
    <t>(4,8+6,8+2,0+4,9+1,75+0,4+1,25+1,7+0,6+1,7+3,5+3,1+1,7+3,8)*1,5</t>
  </si>
  <si>
    <t>139</t>
  </si>
  <si>
    <t>766411822</t>
  </si>
  <si>
    <t>Demontáž truhlářského obložení stěn podkladových roštů</t>
  </si>
  <si>
    <t>130676630</t>
  </si>
  <si>
    <t>140</t>
  </si>
  <si>
    <t>614960004</t>
  </si>
  <si>
    <t>M+D kuchyňské linky</t>
  </si>
  <si>
    <t>1248685918</t>
  </si>
  <si>
    <t>141</t>
  </si>
  <si>
    <t>766441822</t>
  </si>
  <si>
    <t>Demontáž parapetních desek dřevěných nebo plastových šířky přes 30 cm délky přes 1,0 m</t>
  </si>
  <si>
    <t>1314895233</t>
  </si>
  <si>
    <t>4+6                                                "T1"</t>
  </si>
  <si>
    <t>10+4                                              "T2"</t>
  </si>
  <si>
    <t>5                                                    "T3"</t>
  </si>
  <si>
    <t>142</t>
  </si>
  <si>
    <t>766621001</t>
  </si>
  <si>
    <t>Montáž dřevěných oken plochy přes 1 m2 pevných výšky do 1,5 m s rámem do dřevěné kce</t>
  </si>
  <si>
    <t>660370119</t>
  </si>
  <si>
    <t>1,0*1,2*2                                   "22"</t>
  </si>
  <si>
    <t>1,5*0,9*5                                   "23"</t>
  </si>
  <si>
    <t>143</t>
  </si>
  <si>
    <t>6119600032</t>
  </si>
  <si>
    <t>Dřevěná okna pevná - ozn. 22,23</t>
  </si>
  <si>
    <t>1145554727</t>
  </si>
  <si>
    <t>144</t>
  </si>
  <si>
    <t>766621112</t>
  </si>
  <si>
    <t>Montáž dřevěných oken plochy přes 1 m2 špaletových výšky do 2,5 m s rámem do zdiva</t>
  </si>
  <si>
    <t>117392587</t>
  </si>
  <si>
    <t>1,1*2,1*1                                   "1"</t>
  </si>
  <si>
    <t>145</t>
  </si>
  <si>
    <t>6119600031</t>
  </si>
  <si>
    <t>Dřevěná okna špaletová - ozn. 1</t>
  </si>
  <si>
    <t>758384656</t>
  </si>
  <si>
    <t>146</t>
  </si>
  <si>
    <t>766660171</t>
  </si>
  <si>
    <t>Montáž dveřních křídel otvíravých 1křídlových š do 0,8 m do obložkové zárubně</t>
  </si>
  <si>
    <t>868292509</t>
  </si>
  <si>
    <t>2                                   "12"</t>
  </si>
  <si>
    <t>5                                   "21"</t>
  </si>
  <si>
    <t>147</t>
  </si>
  <si>
    <t>6116171301</t>
  </si>
  <si>
    <t xml:space="preserve">dveře vnitřní kazetové dýhované plné 1křídlové 60x197 cm </t>
  </si>
  <si>
    <t>-119320711</t>
  </si>
  <si>
    <t>148</t>
  </si>
  <si>
    <t>6116171701</t>
  </si>
  <si>
    <t xml:space="preserve">dveře vnitřní kazetové dýhované plné 1křídlové 70x197 cm </t>
  </si>
  <si>
    <t>-668246198</t>
  </si>
  <si>
    <t>149</t>
  </si>
  <si>
    <t>6116176001</t>
  </si>
  <si>
    <t xml:space="preserve">dveře vnitřní kazetové dýhované 2/3sklo 1křídlé 80x197 cm </t>
  </si>
  <si>
    <t>1293050347</t>
  </si>
  <si>
    <t>150</t>
  </si>
  <si>
    <t>766660172</t>
  </si>
  <si>
    <t>Montáž dveřních křídel otvíravých 1křídlových š přes 0,8 m do obložkové zárubně</t>
  </si>
  <si>
    <t>-374364052</t>
  </si>
  <si>
    <t>6                                   "10"</t>
  </si>
  <si>
    <t>1                                   "24"</t>
  </si>
  <si>
    <t>151</t>
  </si>
  <si>
    <t>6116176401</t>
  </si>
  <si>
    <t xml:space="preserve">dveře vnitřní kazetové dýhované 2/3sklo 1křídlé 90x197 cm </t>
  </si>
  <si>
    <t>-364368287</t>
  </si>
  <si>
    <t>152</t>
  </si>
  <si>
    <t>6116176402</t>
  </si>
  <si>
    <t xml:space="preserve">dveře vnitřní kazetové dýhované 2/3sklo 1křídlé 110x197 cm </t>
  </si>
  <si>
    <t>-1723920671</t>
  </si>
  <si>
    <t>153</t>
  </si>
  <si>
    <t>766660181</t>
  </si>
  <si>
    <t>Montáž dveřních křídel otvíravých 1křídlových š do 0,8 m požárních do obložkové zárubně</t>
  </si>
  <si>
    <t>-662806583</t>
  </si>
  <si>
    <t>1                                   "13"</t>
  </si>
  <si>
    <t>154</t>
  </si>
  <si>
    <t>6116531001</t>
  </si>
  <si>
    <t>dveře vnitřní protipožární kazetové dýhované 1křídlé 80x197 cm</t>
  </si>
  <si>
    <t>2111689100</t>
  </si>
  <si>
    <t>155</t>
  </si>
  <si>
    <t>766660182</t>
  </si>
  <si>
    <t>Montáž dveřních křídel otvíravých 1křídlových š přes 0,8 m požárních do obložkové zárubně</t>
  </si>
  <si>
    <t>592367883</t>
  </si>
  <si>
    <t>1                                   "11"</t>
  </si>
  <si>
    <t>156</t>
  </si>
  <si>
    <t>6116531401</t>
  </si>
  <si>
    <t>dveře vnitřní protipožární kazetové dýhované 1křídlé 90x197 cm</t>
  </si>
  <si>
    <t>358557550</t>
  </si>
  <si>
    <t>157</t>
  </si>
  <si>
    <t>766660183</t>
  </si>
  <si>
    <t>Montáž dveřních křídel otvíravých 2křídlových požárních do obložkové zárubně</t>
  </si>
  <si>
    <t>-1537825121</t>
  </si>
  <si>
    <t>158</t>
  </si>
  <si>
    <t>6116560601</t>
  </si>
  <si>
    <t>dveře vnitřní požárně odolné,kazetové,odolnost EI (EW) 30 D3, 2křídlové 165 x 197 cm</t>
  </si>
  <si>
    <t>2138197637</t>
  </si>
  <si>
    <t>159</t>
  </si>
  <si>
    <t>6116560602</t>
  </si>
  <si>
    <t>dveře vnitřní požárně odolné,kazetové,odolnost EI (EW) 30 D3, 2křídlové 185 x 197 cm</t>
  </si>
  <si>
    <t>-972933657</t>
  </si>
  <si>
    <t>160</t>
  </si>
  <si>
    <t>766660411</t>
  </si>
  <si>
    <t>Montáž vchodových dveří 1křídlových bez nadsvětlíku do zdiva</t>
  </si>
  <si>
    <t>-819138927</t>
  </si>
  <si>
    <t>1                                               "3"</t>
  </si>
  <si>
    <t>161</t>
  </si>
  <si>
    <t>6119600051</t>
  </si>
  <si>
    <t>Dřevěné vchodové dveře včetně zárubně - ozn. 3</t>
  </si>
  <si>
    <t>-1689079769</t>
  </si>
  <si>
    <t>162</t>
  </si>
  <si>
    <t>766660461</t>
  </si>
  <si>
    <t>Montáž vchodových dveří 2křídlových s nadsvětlíkem do zdiva</t>
  </si>
  <si>
    <t>-895684322</t>
  </si>
  <si>
    <t>2                                               "2"</t>
  </si>
  <si>
    <t>1                                               "4"</t>
  </si>
  <si>
    <t>163</t>
  </si>
  <si>
    <t>6119600052</t>
  </si>
  <si>
    <t>Dřevěné vchodové dveře včetně zárubně - ozn. 2,4</t>
  </si>
  <si>
    <t>-648049465</t>
  </si>
  <si>
    <t>164</t>
  </si>
  <si>
    <t>766660717</t>
  </si>
  <si>
    <t>Montáž dveřních křídel samozavírače na ocelovou zárubeň</t>
  </si>
  <si>
    <t>1358839072</t>
  </si>
  <si>
    <t>1*2                              "15"</t>
  </si>
  <si>
    <t>1*2                              "17"</t>
  </si>
  <si>
    <t>165</t>
  </si>
  <si>
    <t>549172651</t>
  </si>
  <si>
    <t>samozavírač dveří hydraulický na PP dveře</t>
  </si>
  <si>
    <t>-474757315</t>
  </si>
  <si>
    <t>166</t>
  </si>
  <si>
    <t>549172652</t>
  </si>
  <si>
    <t>samozavírač dveří s kouřovým čidlem na PP dveře</t>
  </si>
  <si>
    <t>-2053640608</t>
  </si>
  <si>
    <t>167</t>
  </si>
  <si>
    <t>766660720</t>
  </si>
  <si>
    <t>Osazení větrací mřížky s vyříznutím otvoru</t>
  </si>
  <si>
    <t>-1048986125</t>
  </si>
  <si>
    <t>(4+6)*2                                                "T1"</t>
  </si>
  <si>
    <t>2                                   "21"</t>
  </si>
  <si>
    <t>168</t>
  </si>
  <si>
    <t>5624560101</t>
  </si>
  <si>
    <t>mřížka větrací plast - T1</t>
  </si>
  <si>
    <t>-2060656822</t>
  </si>
  <si>
    <t>169</t>
  </si>
  <si>
    <t>5624560102</t>
  </si>
  <si>
    <t>mřížka větrací plast do dveří 19,20,21</t>
  </si>
  <si>
    <t>-1810061961</t>
  </si>
  <si>
    <t>170</t>
  </si>
  <si>
    <t>766660722</t>
  </si>
  <si>
    <t>Montáž dveřního kování - zámku</t>
  </si>
  <si>
    <t>418917214</t>
  </si>
  <si>
    <t>171</t>
  </si>
  <si>
    <t>549960003</t>
  </si>
  <si>
    <t>Dveřní kování</t>
  </si>
  <si>
    <t>469390551</t>
  </si>
  <si>
    <t>172</t>
  </si>
  <si>
    <t>766682111</t>
  </si>
  <si>
    <t>Montáž zárubní obložkových pro dveře jednokřídlové tl stěny do 170 mm</t>
  </si>
  <si>
    <t>-1455372079</t>
  </si>
  <si>
    <t>173</t>
  </si>
  <si>
    <t>611822580</t>
  </si>
  <si>
    <t>zárubeň obložková pro dveře 1křídlové 60,70,80,90x197 cm, tl. 6 - 17 cm,dub,buk</t>
  </si>
  <si>
    <t>-1520646313</t>
  </si>
  <si>
    <t>174</t>
  </si>
  <si>
    <t>6118225801</t>
  </si>
  <si>
    <t>zárubeň obložková pro dveře 1křídlové 110x197 cm, tl. 6 - 17 cm,dub,buk</t>
  </si>
  <si>
    <t>892093641</t>
  </si>
  <si>
    <t>175</t>
  </si>
  <si>
    <t>766682211</t>
  </si>
  <si>
    <t>Montáž zárubní obložkových protipožárních pro dveře jednokřídlové tl stěny do 170 mm</t>
  </si>
  <si>
    <t>-1976481235</t>
  </si>
  <si>
    <t>176</t>
  </si>
  <si>
    <t>611822590</t>
  </si>
  <si>
    <t>protipožární pro dveře 1křídlové 60,70,80,90x197 cm, tl. 6 - 17 cm,dub,buk</t>
  </si>
  <si>
    <t>1056726663</t>
  </si>
  <si>
    <t>177</t>
  </si>
  <si>
    <t>766682311</t>
  </si>
  <si>
    <t>Montáž obkladu kovových zárubní pro dveře jednokřídlové tl stěny do 170 mm</t>
  </si>
  <si>
    <t>436555797</t>
  </si>
  <si>
    <t>178</t>
  </si>
  <si>
    <t>611822900</t>
  </si>
  <si>
    <t>obklad kovové zárubně pro dveře 1křídlové 60,70,80,90x197 cm, tl. 6 - 17 cm,dub,buk,jasan,mahagon</t>
  </si>
  <si>
    <t>242391400</t>
  </si>
  <si>
    <t>179</t>
  </si>
  <si>
    <t>766682321</t>
  </si>
  <si>
    <t>Montáž obkladu kovových zárubní pro dveře dvoukřídlové tl stěny do 170 mm</t>
  </si>
  <si>
    <t>-1932840645</t>
  </si>
  <si>
    <t>180</t>
  </si>
  <si>
    <t>6118229601</t>
  </si>
  <si>
    <t>obklad kovové zárubně pro dveře 2křídlové 165-185x197 cm, tl. 6 - 15 cm,dub,buk,jasan,mahagon</t>
  </si>
  <si>
    <t>277683905</t>
  </si>
  <si>
    <t>181</t>
  </si>
  <si>
    <t>766694122</t>
  </si>
  <si>
    <t>Montáž parapetních dřevěných nebo plastových šířky přes 30 cm délky do 1,6 m</t>
  </si>
  <si>
    <t>1317764118</t>
  </si>
  <si>
    <t>182</t>
  </si>
  <si>
    <t>766694123</t>
  </si>
  <si>
    <t>Montáž parapetních dřevěných nebo plastových šířky přes 30 cm délky do 2,6 m</t>
  </si>
  <si>
    <t>458702117</t>
  </si>
  <si>
    <t>5                                                   "T3"</t>
  </si>
  <si>
    <t>183</t>
  </si>
  <si>
    <t>6079410501</t>
  </si>
  <si>
    <t xml:space="preserve">deska parapetní dřevěná stávající - čištění, broušení, nátěry </t>
  </si>
  <si>
    <t>1835727034</t>
  </si>
  <si>
    <t>1,25*4+1,5*6                               "T1"</t>
  </si>
  <si>
    <t xml:space="preserve">1,3*14                                            "T2" </t>
  </si>
  <si>
    <t xml:space="preserve">1,8*5                                              "T3" </t>
  </si>
  <si>
    <t>184</t>
  </si>
  <si>
    <t>998766101</t>
  </si>
  <si>
    <t>Přesun hmot tonážní pro konstrukce truhlářské v objektech v do 6 m</t>
  </si>
  <si>
    <t>1982051314</t>
  </si>
  <si>
    <t>767</t>
  </si>
  <si>
    <t>Konstrukce zámečnické</t>
  </si>
  <si>
    <t>185</t>
  </si>
  <si>
    <t>767122812</t>
  </si>
  <si>
    <t>Demontáž stěn s výplní z drátěné sítě, svařovaných</t>
  </si>
  <si>
    <t>2041617926</t>
  </si>
  <si>
    <t>(8,0+4,9*3)*2,0</t>
  </si>
  <si>
    <t>(6,6*4+2,3+1,9+4,3+0,8)*2,0</t>
  </si>
  <si>
    <t>Mezisoučet                        "ocelové mříže v šatnách"</t>
  </si>
  <si>
    <t>186</t>
  </si>
  <si>
    <t>767165111</t>
  </si>
  <si>
    <t>Montáž zábradlí rovného madla z trubek nebo tenkostěnných profilů šroubovaného</t>
  </si>
  <si>
    <t>1139634891</t>
  </si>
  <si>
    <t>4,7*2                                    "Z5"</t>
  </si>
  <si>
    <t>4,3*2                                    "Z7"</t>
  </si>
  <si>
    <t>187</t>
  </si>
  <si>
    <t>5539600211</t>
  </si>
  <si>
    <t>Ocelové madlo včetně uchycení - Z5,7</t>
  </si>
  <si>
    <t>-782283308</t>
  </si>
  <si>
    <t>188</t>
  </si>
  <si>
    <t>767531111</t>
  </si>
  <si>
    <t>Montáž vstupních kovových nebo plastových rohoží čistících zón</t>
  </si>
  <si>
    <t>1530491669</t>
  </si>
  <si>
    <t>1,0*1,5                                     "OS3"</t>
  </si>
  <si>
    <t>1,0*0,9                                     "OS4"</t>
  </si>
  <si>
    <t>189</t>
  </si>
  <si>
    <t>697521000</t>
  </si>
  <si>
    <t>rohož textilní  provedení 100% PP, zatavený do měkčeného PVC</t>
  </si>
  <si>
    <t>-748555899</t>
  </si>
  <si>
    <t>190</t>
  </si>
  <si>
    <t>767531121</t>
  </si>
  <si>
    <t>Osazení zapuštěného rámu z L profilů k čistícím rohožím</t>
  </si>
  <si>
    <t>-488198230</t>
  </si>
  <si>
    <t>(1,0+1,5)*2                                     "OS3"</t>
  </si>
  <si>
    <t>191</t>
  </si>
  <si>
    <t>697521600</t>
  </si>
  <si>
    <t>rám pro zapuštění, profil L - 30/30, 25/25, 20/30, 15/30 - Al</t>
  </si>
  <si>
    <t>1293031241</t>
  </si>
  <si>
    <t>192</t>
  </si>
  <si>
    <t>767646510</t>
  </si>
  <si>
    <t>Montáž dveří protipožárního uzávěru jednokřídlového</t>
  </si>
  <si>
    <t>-1103681341</t>
  </si>
  <si>
    <t>193</t>
  </si>
  <si>
    <t>5534118301</t>
  </si>
  <si>
    <t>dveře ocelové protipožární  EW 15, 30, 45 D1 speciální zárubeň EI jednokřídlé 90 x 197 cm</t>
  </si>
  <si>
    <t>-1796957216</t>
  </si>
  <si>
    <t>194</t>
  </si>
  <si>
    <t>767649191</t>
  </si>
  <si>
    <t>Montáž dveří - samozavírače hydraulického</t>
  </si>
  <si>
    <t>899183582</t>
  </si>
  <si>
    <t>195</t>
  </si>
  <si>
    <t>-2123643851</t>
  </si>
  <si>
    <t>196</t>
  </si>
  <si>
    <t>767122811</t>
  </si>
  <si>
    <t>Demontáž stěn s výplní z drátěné sítě, šroubovaných</t>
  </si>
  <si>
    <t>962229065</t>
  </si>
  <si>
    <t>1,5*2,2                                 "Z9"</t>
  </si>
  <si>
    <t>197</t>
  </si>
  <si>
    <t>767662120</t>
  </si>
  <si>
    <t>Montáž mříží pevných přivařených</t>
  </si>
  <si>
    <t>636845547</t>
  </si>
  <si>
    <t>1,5*2,2+1,5*1,5                "Z10"</t>
  </si>
  <si>
    <t>198</t>
  </si>
  <si>
    <t>5539600441</t>
  </si>
  <si>
    <t xml:space="preserve">Ocelová mříž - nová </t>
  </si>
  <si>
    <t>346599854</t>
  </si>
  <si>
    <t>199</t>
  </si>
  <si>
    <t>5539600442</t>
  </si>
  <si>
    <t>Ocelová mříž - použitá</t>
  </si>
  <si>
    <t>646055396</t>
  </si>
  <si>
    <t>200</t>
  </si>
  <si>
    <t>998767101</t>
  </si>
  <si>
    <t>Přesun hmot tonážní pro zámečnické konstrukce v objektech v do 6 m</t>
  </si>
  <si>
    <t>-647992484</t>
  </si>
  <si>
    <t>771</t>
  </si>
  <si>
    <t>Podlahy z dlaždic</t>
  </si>
  <si>
    <t>201</t>
  </si>
  <si>
    <t>771554116</t>
  </si>
  <si>
    <t>Montáž podlah z dlaždic teracových lepených flexibilním lepidlem do 25 ks/m2</t>
  </si>
  <si>
    <t>-1024246075</t>
  </si>
  <si>
    <t>12,0                                  "pdl2"</t>
  </si>
  <si>
    <t>202</t>
  </si>
  <si>
    <t>592474710</t>
  </si>
  <si>
    <t>dlaždice terasová 30x30x2,7 cm vzor 001,011,022,032,036,082  tř. I</t>
  </si>
  <si>
    <t>-489298466</t>
  </si>
  <si>
    <t>12,0*1,1                                  "pdl2"</t>
  </si>
  <si>
    <t>pdl10*1,1</t>
  </si>
  <si>
    <t>pdl11*1,1</t>
  </si>
  <si>
    <t>203</t>
  </si>
  <si>
    <t>771574116</t>
  </si>
  <si>
    <t>Montáž podlah keramických režných hladkých lepených flexibilním lepidlem do 25 ks/m2</t>
  </si>
  <si>
    <t>-1018369048</t>
  </si>
  <si>
    <t>204</t>
  </si>
  <si>
    <t>597960001</t>
  </si>
  <si>
    <t>Keramická dlažba - cena 300 Kč/m2</t>
  </si>
  <si>
    <t>1389954138</t>
  </si>
  <si>
    <t>pdl5*1,1</t>
  </si>
  <si>
    <t>pdl6*1,1</t>
  </si>
  <si>
    <t>205</t>
  </si>
  <si>
    <t>771591111</t>
  </si>
  <si>
    <t>Podlahy penetrace podkladu</t>
  </si>
  <si>
    <t>-964440454</t>
  </si>
  <si>
    <t>206</t>
  </si>
  <si>
    <t>998771101</t>
  </si>
  <si>
    <t>Přesun hmot tonážní pro podlahy z dlaždic v objektech v do 6 m</t>
  </si>
  <si>
    <t>-213654204</t>
  </si>
  <si>
    <t>775</t>
  </si>
  <si>
    <t>Podlahy skládané</t>
  </si>
  <si>
    <t>207</t>
  </si>
  <si>
    <t>775511800</t>
  </si>
  <si>
    <t>Demontáž podlah vlysových lepených s lištami lepenými</t>
  </si>
  <si>
    <t>-1123288916</t>
  </si>
  <si>
    <t>208</t>
  </si>
  <si>
    <t>775591919</t>
  </si>
  <si>
    <t>Oprava podlah dřevěných - broušení celkové včetně tmelení</t>
  </si>
  <si>
    <t>-112743443</t>
  </si>
  <si>
    <t>209</t>
  </si>
  <si>
    <t>775591920</t>
  </si>
  <si>
    <t>Oprava podlah dřevěných - vysátí povrchu</t>
  </si>
  <si>
    <t>-2019681079</t>
  </si>
  <si>
    <t>210</t>
  </si>
  <si>
    <t>775591929</t>
  </si>
  <si>
    <t>Oprava podlah dřevěných - celkové lakování</t>
  </si>
  <si>
    <t>70817604</t>
  </si>
  <si>
    <t>211</t>
  </si>
  <si>
    <t>775591931</t>
  </si>
  <si>
    <t>Oprava podlah dřevěných - nátěr olejem a voskování</t>
  </si>
  <si>
    <t>1121882717</t>
  </si>
  <si>
    <t>212</t>
  </si>
  <si>
    <t>998775101</t>
  </si>
  <si>
    <t>Přesun hmot tonážní pro podlahy dřevěné v objektech v do 6 m</t>
  </si>
  <si>
    <t>-501476096</t>
  </si>
  <si>
    <t>777</t>
  </si>
  <si>
    <t>Podlahy lité</t>
  </si>
  <si>
    <t>213</t>
  </si>
  <si>
    <t>777551111</t>
  </si>
  <si>
    <t xml:space="preserve">Podlahy lité tloušťky 5 mm </t>
  </si>
  <si>
    <t>-918927825</t>
  </si>
  <si>
    <t>214</t>
  </si>
  <si>
    <t>998777101</t>
  </si>
  <si>
    <t>Přesun hmot tonážní pro podlahy lité v objektech v do 6 m</t>
  </si>
  <si>
    <t>1605955270</t>
  </si>
  <si>
    <t>776</t>
  </si>
  <si>
    <t>Podlahy povlakové</t>
  </si>
  <si>
    <t>215</t>
  </si>
  <si>
    <t>776111112</t>
  </si>
  <si>
    <t>Broušení betonového podkladu povlakových podlah</t>
  </si>
  <si>
    <t>234963899</t>
  </si>
  <si>
    <t>216</t>
  </si>
  <si>
    <t>776111115</t>
  </si>
  <si>
    <t>Broušení podkladu povlakových podlah před litím stěrky</t>
  </si>
  <si>
    <t>1737607188</t>
  </si>
  <si>
    <t>217</t>
  </si>
  <si>
    <t>776111311</t>
  </si>
  <si>
    <t>Vysátí podkladu povlakových podlah</t>
  </si>
  <si>
    <t>859106662</t>
  </si>
  <si>
    <t>218</t>
  </si>
  <si>
    <t>776121311</t>
  </si>
  <si>
    <t>Vodou ředitelná penetrace savého podkladu povlakových podlah ředěná v poměru 1:1</t>
  </si>
  <si>
    <t>639100807</t>
  </si>
  <si>
    <t>219</t>
  </si>
  <si>
    <t>776141111</t>
  </si>
  <si>
    <t>Vyrovnání podkladu povlakových podlah stěrkou pevnosti 20 MPa tl 3 mm</t>
  </si>
  <si>
    <t>-998602841</t>
  </si>
  <si>
    <t>220</t>
  </si>
  <si>
    <t>776231111</t>
  </si>
  <si>
    <t>Lepení lamel a čtverců z vinylu standardním lepidlem</t>
  </si>
  <si>
    <t>1446072412</t>
  </si>
  <si>
    <t>221</t>
  </si>
  <si>
    <t>2841105701</t>
  </si>
  <si>
    <t>PVC vinylové dílce samolež., tl.5,0mm</t>
  </si>
  <si>
    <t>1987896894</t>
  </si>
  <si>
    <t>pdl4*1,1</t>
  </si>
  <si>
    <t>pdl7*1,1</t>
  </si>
  <si>
    <t>222</t>
  </si>
  <si>
    <t>776411111</t>
  </si>
  <si>
    <t>Montáž obvodových soklíků výšky do 80 mm</t>
  </si>
  <si>
    <t>297540364</t>
  </si>
  <si>
    <t>223</t>
  </si>
  <si>
    <t>284110090</t>
  </si>
  <si>
    <t>lišta speciální soklová PVC 10335 18 x 80 mm role 50 m</t>
  </si>
  <si>
    <t>-85652366</t>
  </si>
  <si>
    <t>pdl4*1,02</t>
  </si>
  <si>
    <t>pdl7*1,02</t>
  </si>
  <si>
    <t>224</t>
  </si>
  <si>
    <t>998776101</t>
  </si>
  <si>
    <t>Přesun hmot tonážní pro podlahy povlakové v objektech v do 6 m</t>
  </si>
  <si>
    <t>-900335225</t>
  </si>
  <si>
    <t>781</t>
  </si>
  <si>
    <t>Dokončovací práce - obklady</t>
  </si>
  <si>
    <t>225</t>
  </si>
  <si>
    <t>781474115</t>
  </si>
  <si>
    <t>Montáž obkladů vnitřních keramických hladkých do 25 ks/m2 lepených flexibilním lepidlem</t>
  </si>
  <si>
    <t>103267561</t>
  </si>
  <si>
    <t>(2,49+1,49)*2*1,8-0,6*1,8-0,7*1,8                        "106a"</t>
  </si>
  <si>
    <t>(1,2+1,25)*2*1,8-0,6*1,8                                          "106b"</t>
  </si>
  <si>
    <t>(1,29+1,79+1,29+1,0)*2*1,8-0,6*1,8*2-0,7*1,8  "107a"</t>
  </si>
  <si>
    <t>(1,1+2,08)*2*1,8-0,6*1,8                                          "107b"</t>
  </si>
  <si>
    <t>(2,49+1,65)*2*1,8-0,7*1,8                                         "108"</t>
  </si>
  <si>
    <t>(0,6+1,5+0,6)*(1,5-0,75)                                             "120"</t>
  </si>
  <si>
    <t>(0,6+1,47+1,6+0,97)*2*1,8-0,6*1,8*2-0,7*1,8   "121a"</t>
  </si>
  <si>
    <t>(0,9+1,62+0,9+1,72)*2*1,8-0,6*1,8*2                   "121b"</t>
  </si>
  <si>
    <t>(1,75+1,47)*2*1,8-0,7*1,8*2                                    "122a"</t>
  </si>
  <si>
    <t>(1,91+1,09+0,9+0,1+1,72+0,91)*2*1,8-0,7*1,8   "122b"</t>
  </si>
  <si>
    <t>226</t>
  </si>
  <si>
    <t>597960002</t>
  </si>
  <si>
    <t>Keramické obklady - cena 300 Kč/m2</t>
  </si>
  <si>
    <t>1548066699</t>
  </si>
  <si>
    <t>fig35*1,1</t>
  </si>
  <si>
    <t>227</t>
  </si>
  <si>
    <t>781491021</t>
  </si>
  <si>
    <t>Montáž zrcadel plochy do 1 m2 lepených silikonovým tmelem na keramický obklad</t>
  </si>
  <si>
    <t>1111204273</t>
  </si>
  <si>
    <t>1*0,6*0,45                                                "Os8"</t>
  </si>
  <si>
    <t>4*0,9*0,6                                                  "Os9"</t>
  </si>
  <si>
    <t>228</t>
  </si>
  <si>
    <t>634651260</t>
  </si>
  <si>
    <t>zrcadlo nemontované čiré tl. 5 mm, max. rozměr 3210 x 2250 mm</t>
  </si>
  <si>
    <t>192996111</t>
  </si>
  <si>
    <t>1*0,6*0,45*1,1                                                "Os8"</t>
  </si>
  <si>
    <t>4*0,9*0,6*1,1                                                  "Os9"</t>
  </si>
  <si>
    <t>229</t>
  </si>
  <si>
    <t>781494111</t>
  </si>
  <si>
    <t>Plastové profily rohové lepené flexibilním lepidlem</t>
  </si>
  <si>
    <t>-585894653</t>
  </si>
  <si>
    <t>10*1,8</t>
  </si>
  <si>
    <t>230</t>
  </si>
  <si>
    <t>781494511</t>
  </si>
  <si>
    <t>Plastové profily ukončovací lepené flexibilním lepidlem</t>
  </si>
  <si>
    <t>1216286776</t>
  </si>
  <si>
    <t>(2,49+1,49)*2-0,6-0,7                                "106a"</t>
  </si>
  <si>
    <t>(1,2+1,25)*2-0,6                                          "106b"</t>
  </si>
  <si>
    <t>(1,29+1,79+1,29+1,0)*2-0,6*2-0,7         "107a"</t>
  </si>
  <si>
    <t>(1,1+2,08)*2-0,6                                          "107b"</t>
  </si>
  <si>
    <t>(2,49+1,65)*2-0,7                                         "108"</t>
  </si>
  <si>
    <t>(0,6+1,5+0,6)                                                  "120"</t>
  </si>
  <si>
    <t>(0,6+1,47+1,6+0,97)*2-0,6*2-0,7            "121a"</t>
  </si>
  <si>
    <t>(0,9+1,62+0,9+1,72)*2-0,6*2                   "121b"</t>
  </si>
  <si>
    <t>(1,75+1,47)*2-0,7*2                                    "122a"</t>
  </si>
  <si>
    <t>(1,91+1,09+0,9+0,1+1,72+0,91)*2-0,7   "122b"</t>
  </si>
  <si>
    <t>231</t>
  </si>
  <si>
    <t>781495111</t>
  </si>
  <si>
    <t>Penetrace podkladu vnitřních obkladů</t>
  </si>
  <si>
    <t>-166823905</t>
  </si>
  <si>
    <t>232</t>
  </si>
  <si>
    <t>998781101</t>
  </si>
  <si>
    <t>Přesun hmot tonážní pro obklady keramické v objektech v do 6 m</t>
  </si>
  <si>
    <t>-201256698</t>
  </si>
  <si>
    <t>783</t>
  </si>
  <si>
    <t>Dokončovací práce - nátěry</t>
  </si>
  <si>
    <t>233</t>
  </si>
  <si>
    <t>783933151</t>
  </si>
  <si>
    <t>Penetrační epoxidový nátěr hladkých betonových podlah</t>
  </si>
  <si>
    <t>962071563</t>
  </si>
  <si>
    <t>234</t>
  </si>
  <si>
    <t>783937163</t>
  </si>
  <si>
    <t>Krycí dvojnásobný epoxidový rozpouštědlový nátěr betonové podlahy</t>
  </si>
  <si>
    <t>-1274715552</t>
  </si>
  <si>
    <t>784</t>
  </si>
  <si>
    <t>Dokončovací práce - malby a tapety</t>
  </si>
  <si>
    <t>235</t>
  </si>
  <si>
    <t>784181103</t>
  </si>
  <si>
    <t>Základní akrylátová jednonásobná penetrace podkladu v místnostech výšky do 5,00m</t>
  </si>
  <si>
    <t>1337346997</t>
  </si>
  <si>
    <t>236</t>
  </si>
  <si>
    <t>784221103</t>
  </si>
  <si>
    <t>Dvojnásobné bílé malby  ze směsí za sucha dobře otěruvzdorných v místnostech do 5,00 m</t>
  </si>
  <si>
    <t>-1945062555</t>
  </si>
  <si>
    <t>(fig41+fig42+fig43)*2</t>
  </si>
  <si>
    <t>786</t>
  </si>
  <si>
    <t>Dokončovací práce - čalounické úpravy</t>
  </si>
  <si>
    <t>237</t>
  </si>
  <si>
    <t>786624111</t>
  </si>
  <si>
    <t>Montáž lamelové žaluzie do oken zdvojených dřevěných otevíravých, sklápěcích a vyklápěcích</t>
  </si>
  <si>
    <t>-727265376</t>
  </si>
  <si>
    <t>1,0*1,2                                         "Os2"</t>
  </si>
  <si>
    <t>238</t>
  </si>
  <si>
    <t>553462000</t>
  </si>
  <si>
    <t>žaluzie horizontální interiérové</t>
  </si>
  <si>
    <t>-1827707648</t>
  </si>
  <si>
    <t>239</t>
  </si>
  <si>
    <t>7866311601</t>
  </si>
  <si>
    <t>Montáž textilních žaluzií vertikálních</t>
  </si>
  <si>
    <t>540986171</t>
  </si>
  <si>
    <t>1,24*2,46*18</t>
  </si>
  <si>
    <t>1,5*2,4*6</t>
  </si>
  <si>
    <t>1,8*2,4*5</t>
  </si>
  <si>
    <t>240</t>
  </si>
  <si>
    <t>6114060001</t>
  </si>
  <si>
    <t>žaluzie textilní vertikální - Os1</t>
  </si>
  <si>
    <t>2072888569</t>
  </si>
  <si>
    <t>241</t>
  </si>
  <si>
    <t>998786101</t>
  </si>
  <si>
    <t>Přesun hmot tonážní pro čalounické úpravy v objektech v do 6 m</t>
  </si>
  <si>
    <t>184781993</t>
  </si>
  <si>
    <t>799</t>
  </si>
  <si>
    <t>Ostatní</t>
  </si>
  <si>
    <t>242</t>
  </si>
  <si>
    <t>9999600151</t>
  </si>
  <si>
    <t>M+D posuvné kovové regály včetně kolejnic a vybavení v m.č. 114, 115</t>
  </si>
  <si>
    <t>kpl</t>
  </si>
  <si>
    <t>-1192647422</t>
  </si>
  <si>
    <t>1b - zdravotní technika</t>
  </si>
  <si>
    <t xml:space="preserve"> </t>
  </si>
  <si>
    <t xml:space="preserve">    8 - Trubní vedení</t>
  </si>
  <si>
    <t>721 - Zdravotechnika - vnitřní kanalizace</t>
  </si>
  <si>
    <t>722 - Zdravotechnika - vnitřní vodovod</t>
  </si>
  <si>
    <t>725 - Zdravotechnika - zařizovací předměty</t>
  </si>
  <si>
    <t>726 - Zdravotechnika - předstěnové instalace</t>
  </si>
  <si>
    <t>HZS - Hodinové zúčtovací sazby</t>
  </si>
  <si>
    <t>451573111</t>
  </si>
  <si>
    <t>Lože pod potrubí otevřený výkop ze štěrkopísku</t>
  </si>
  <si>
    <t>-52583465</t>
  </si>
  <si>
    <t>Trubní vedení</t>
  </si>
  <si>
    <t>899623151</t>
  </si>
  <si>
    <t>Obetonování potrubí nebo zdiva stok betonem prostým tř. C 16/20 otevřený výkop</t>
  </si>
  <si>
    <t>1925654196</t>
  </si>
  <si>
    <t>721</t>
  </si>
  <si>
    <t>Zdravotechnika - vnitřní kanalizace</t>
  </si>
  <si>
    <t>721110952</t>
  </si>
  <si>
    <t>Potrubí kameninové vsazení odbočky DN 125</t>
  </si>
  <si>
    <t>1347669527</t>
  </si>
  <si>
    <t>721110953</t>
  </si>
  <si>
    <t>Potrubí kameninové vsazení odbočky DN 150</t>
  </si>
  <si>
    <t>-307060736</t>
  </si>
  <si>
    <t>721110962</t>
  </si>
  <si>
    <t>Potrubí kameninové propojení potrubí DN 125</t>
  </si>
  <si>
    <t>2130934523</t>
  </si>
  <si>
    <t>721110963</t>
  </si>
  <si>
    <t>Potrubí kameninové propojení potrubí DN 150</t>
  </si>
  <si>
    <t>-1738766458</t>
  </si>
  <si>
    <t>721110972</t>
  </si>
  <si>
    <t>Potrubí kameninové krácení trub DN 125</t>
  </si>
  <si>
    <t>668017467</t>
  </si>
  <si>
    <t>721110973</t>
  </si>
  <si>
    <t>Potrubí kameninové krácení trub DN 150</t>
  </si>
  <si>
    <t>1992790733</t>
  </si>
  <si>
    <t>721173401</t>
  </si>
  <si>
    <t>Potrubí kanalizační plastové svodné systém KG DN 100</t>
  </si>
  <si>
    <t>-2073202356</t>
  </si>
  <si>
    <t>721173402</t>
  </si>
  <si>
    <t>Potrubí kanalizační plastové svodné systém KG DN 125</t>
  </si>
  <si>
    <t>-69957597</t>
  </si>
  <si>
    <t>721173403</t>
  </si>
  <si>
    <t>Potrubí kanalizační plastové svodné systém KG DN 150</t>
  </si>
  <si>
    <t>1699868146</t>
  </si>
  <si>
    <t>721173722</t>
  </si>
  <si>
    <t>Potrubí kanalizační z PE připojovací DN 40</t>
  </si>
  <si>
    <t>232638747</t>
  </si>
  <si>
    <t>721173723</t>
  </si>
  <si>
    <t>Potrubí kanalizační z PE připojovací DN 50</t>
  </si>
  <si>
    <t>-1707450090</t>
  </si>
  <si>
    <t>721194104</t>
  </si>
  <si>
    <t>Vyvedení a upevnění odpadních výpustek DN 40</t>
  </si>
  <si>
    <t>1760077492</t>
  </si>
  <si>
    <t>721194105</t>
  </si>
  <si>
    <t>Vyvedení a upevnění odpadních výpustek DN 50</t>
  </si>
  <si>
    <t>1497280323</t>
  </si>
  <si>
    <t>721194109</t>
  </si>
  <si>
    <t>Vyvedení a upevnění odpadních výpustek DN 100</t>
  </si>
  <si>
    <t>208689398</t>
  </si>
  <si>
    <t>721290123</t>
  </si>
  <si>
    <t>Zkouška těsnosti potrubí kanalizace kouřem do DN 300</t>
  </si>
  <si>
    <t>650302650</t>
  </si>
  <si>
    <t>998721101</t>
  </si>
  <si>
    <t>Přesun hmot tonážní pro vnitřní kanalizace v objektech v do 6 m</t>
  </si>
  <si>
    <t>997759165</t>
  </si>
  <si>
    <t>722</t>
  </si>
  <si>
    <t>Zdravotechnika - vnitřní vodovod</t>
  </si>
  <si>
    <t>722130233</t>
  </si>
  <si>
    <t>Potrubí vodovodní ocelové závitové pozinkované svařované běžné DN 25</t>
  </si>
  <si>
    <t>1986856897</t>
  </si>
  <si>
    <t>722130234</t>
  </si>
  <si>
    <t>Potrubí vodovodní ocelové závitové pozinkované svařované běžné DN 32</t>
  </si>
  <si>
    <t>1073313773</t>
  </si>
  <si>
    <t>722174022</t>
  </si>
  <si>
    <t>Potrubí vodovodní plastové PPR svar polyfuze PN 20 D 20 x 3,4 mm</t>
  </si>
  <si>
    <t>-1431028342</t>
  </si>
  <si>
    <t>722174023</t>
  </si>
  <si>
    <t>Potrubí vodovodní plastové PPR svar polyfuze PN 20 D 25 x 4,2 mm</t>
  </si>
  <si>
    <t>546927137</t>
  </si>
  <si>
    <t>722174024</t>
  </si>
  <si>
    <t>Potrubí vodovodní plastové PPR svar polyfuze PN 20 D 32 x5,4 mm</t>
  </si>
  <si>
    <t>-442747590</t>
  </si>
  <si>
    <t>722174025</t>
  </si>
  <si>
    <t>Potrubí vodovodní plastové PPR svar polyfuze PN 20 D 40 x 6,7 mm</t>
  </si>
  <si>
    <t>1974051279</t>
  </si>
  <si>
    <t>722181212</t>
  </si>
  <si>
    <t>Ochrana vodovodního potrubí přilepenými tepelně izolačními trubicemi z PE tl do 6 mm DN do 32 mm</t>
  </si>
  <si>
    <t>-204254412</t>
  </si>
  <si>
    <t>722181231</t>
  </si>
  <si>
    <t>Ochrana vodovodního potrubí přilepenými tepelně izolačními trubicemi z PE tl do 15 mm DN do 22 mm</t>
  </si>
  <si>
    <t>1936979444</t>
  </si>
  <si>
    <t>722181232</t>
  </si>
  <si>
    <t>Ochrana vodovodního potrubí přilepenými tepelně izolačními trubicemi z PE tl do 15 mm DN do 42 mm</t>
  </si>
  <si>
    <t>1862644114</t>
  </si>
  <si>
    <t>722224115</t>
  </si>
  <si>
    <t>Kohout plnicí nebo vypouštěcí G 1/2 PN 10 s jedním závitem</t>
  </si>
  <si>
    <t>-1876562972</t>
  </si>
  <si>
    <t>722231072</t>
  </si>
  <si>
    <t>Ventil zpětný G 1/2 PN 10 do 110°C se dvěma závity</t>
  </si>
  <si>
    <t>1570613456</t>
  </si>
  <si>
    <t>722231251</t>
  </si>
  <si>
    <t>Ventil pojistný mosazný G 1/2 PN 6 do 100°C k bojleru s vnitřním x vnějším závitem</t>
  </si>
  <si>
    <t>470734934</t>
  </si>
  <si>
    <t>722232122</t>
  </si>
  <si>
    <t>Kohout kulový přímý G 1/2 PN 42 do 185°C plnoprůtokový s koulí DADO vnitřní závit</t>
  </si>
  <si>
    <t>-1768453784</t>
  </si>
  <si>
    <t>722232124</t>
  </si>
  <si>
    <t>Kohout kulový přímý G 1 PN 42 do 185°C plnoprůtokový s koulí DADO vnitřní závit</t>
  </si>
  <si>
    <t>-695851093</t>
  </si>
  <si>
    <t>722234263</t>
  </si>
  <si>
    <t>Filtr mosazný G 1/2 PN 16 do 120°C s 2x vnitřním závitem</t>
  </si>
  <si>
    <t>484505631</t>
  </si>
  <si>
    <t>722250133</t>
  </si>
  <si>
    <t>Hydrantový systém s tvarově stálou hadicí D 25 x 30 m celoplechový</t>
  </si>
  <si>
    <t>-960361050</t>
  </si>
  <si>
    <t>722290226</t>
  </si>
  <si>
    <t>Zkouška těsnosti vodovodního potrubí závitového do DN 50</t>
  </si>
  <si>
    <t>-131703511</t>
  </si>
  <si>
    <t>722290234</t>
  </si>
  <si>
    <t>Proplach a dezinfekce vodovodního potrubí do DN 80</t>
  </si>
  <si>
    <t>-413674153</t>
  </si>
  <si>
    <t>998722101</t>
  </si>
  <si>
    <t>Přesun hmot tonážní pro vnitřní vodovod v objektech v do 6 m</t>
  </si>
  <si>
    <t>1379262052</t>
  </si>
  <si>
    <t>725112021</t>
  </si>
  <si>
    <t>Klozet keramický závěsný na nosné stěny s hlubokým splachováním odpad vodorovný</t>
  </si>
  <si>
    <t>1248504255</t>
  </si>
  <si>
    <t>725112173</t>
  </si>
  <si>
    <t>Kombi klozeti s hlubokým splachováním zvýšený odpad svislý</t>
  </si>
  <si>
    <t>-1257319000</t>
  </si>
  <si>
    <t>725121021</t>
  </si>
  <si>
    <t>Splachovač automatický pisoáru s napájením podstropní</t>
  </si>
  <si>
    <t>-1868790265</t>
  </si>
  <si>
    <t>725121527</t>
  </si>
  <si>
    <t>Pisoárový záchodek automatický s integrovaným napájecím zdrojem</t>
  </si>
  <si>
    <t>779339070</t>
  </si>
  <si>
    <t>725211603</t>
  </si>
  <si>
    <t>Umyvadlo keramické připevněné na stěnu šrouby bílé bez krytu na sifon 600 mm</t>
  </si>
  <si>
    <t>976306927</t>
  </si>
  <si>
    <t>725211681</t>
  </si>
  <si>
    <t>Umyvadlo keramické zdravotní připevněné na stěnu šrouby bílé 640 mm</t>
  </si>
  <si>
    <t>-449569083</t>
  </si>
  <si>
    <t>725311121</t>
  </si>
  <si>
    <t>Dřez jednoduchý nerezový se zápachovou uzávěrkou s odkapávací plochou 560x480 mm a miskou</t>
  </si>
  <si>
    <t>-752587065</t>
  </si>
  <si>
    <t>725331111</t>
  </si>
  <si>
    <t>Výlevka bez výtokových armatur keramická se sklopnou plastovou mřížkou 425 mm</t>
  </si>
  <si>
    <t>119364407</t>
  </si>
  <si>
    <t>725532114</t>
  </si>
  <si>
    <t>Elektrický ohřívač zásobníkový akumulační závěsný svislý 80 l / 3 kW</t>
  </si>
  <si>
    <t>484332466</t>
  </si>
  <si>
    <t>725821316</t>
  </si>
  <si>
    <t>Baterie dřezové nástěnné pákové s otáčivým plochým ústím a délkou ramínka 300 mm</t>
  </si>
  <si>
    <t>-1232550427</t>
  </si>
  <si>
    <t>725822612</t>
  </si>
  <si>
    <t>Baterie umyvadlové stojánkové pákové s výpustí</t>
  </si>
  <si>
    <t>-369892692</t>
  </si>
  <si>
    <t>725861102</t>
  </si>
  <si>
    <t>Zápachová uzávěrka pro umyvadla DN 40</t>
  </si>
  <si>
    <t>798915770</t>
  </si>
  <si>
    <t>725862103</t>
  </si>
  <si>
    <t>Zápachová uzávěrka pro dřezy DN 40/50</t>
  </si>
  <si>
    <t>1325221954</t>
  </si>
  <si>
    <t>725865411</t>
  </si>
  <si>
    <t>Zápachová uzávěrka pisoárová DN 32/40</t>
  </si>
  <si>
    <t>1989115425</t>
  </si>
  <si>
    <t>725980123</t>
  </si>
  <si>
    <t>Dvířka 30/30</t>
  </si>
  <si>
    <t>1992600605</t>
  </si>
  <si>
    <t>998725101</t>
  </si>
  <si>
    <t>Přesun hmot tonážní pro zařizovací předměty v objektech v do 6 m</t>
  </si>
  <si>
    <t>1153170061</t>
  </si>
  <si>
    <t>726</t>
  </si>
  <si>
    <t>Zdravotechnika - předstěnové instalace</t>
  </si>
  <si>
    <t>726131041</t>
  </si>
  <si>
    <t>Instalační předstěna - klozet závěsný v 1120 mm s ovládáním zepředu do lehkých stěn s kovovou kcí</t>
  </si>
  <si>
    <t>214557177</t>
  </si>
  <si>
    <t>998726111</t>
  </si>
  <si>
    <t>Přesun hmot tonážní pro instalační prefabrikáty v objektech v do 6 m</t>
  </si>
  <si>
    <t>1720013907</t>
  </si>
  <si>
    <t>HZS</t>
  </si>
  <si>
    <t>Hodinové zúčtovací sazby</t>
  </si>
  <si>
    <t>HZS2212</t>
  </si>
  <si>
    <t>Hodinová zúčtovací sazba instalatér odborný</t>
  </si>
  <si>
    <t>hod</t>
  </si>
  <si>
    <t>262144</t>
  </si>
  <si>
    <t>-665695992</t>
  </si>
  <si>
    <t>1c - ústřední vytápění</t>
  </si>
  <si>
    <t>713 - Izolace tepelné</t>
  </si>
  <si>
    <t>733 - Ústřední vytápění - rozvodné potrubí</t>
  </si>
  <si>
    <t>734 - Ústřední vytápění - armatury</t>
  </si>
  <si>
    <t>735 - Ústřední vytápění - otopná tělesa</t>
  </si>
  <si>
    <t>-1215379561</t>
  </si>
  <si>
    <t>592240750</t>
  </si>
  <si>
    <t>deska betonová zákrytová IZE 732/10</t>
  </si>
  <si>
    <t>2121792859</t>
  </si>
  <si>
    <t>713</t>
  </si>
  <si>
    <t>Izolace tepelné</t>
  </si>
  <si>
    <t>713463111</t>
  </si>
  <si>
    <t>Montáž izolace tepelné potrubí potrubními pouzdry bez úpravy staženými drátem 1x D do 100 mm</t>
  </si>
  <si>
    <t>-215116809</t>
  </si>
  <si>
    <t>631546070</t>
  </si>
  <si>
    <t>pouzdro potrubní izolační s hliníkovou povrchovou úpravou 76/50 mm</t>
  </si>
  <si>
    <t>1175108735</t>
  </si>
  <si>
    <t>631546050</t>
  </si>
  <si>
    <t>pouzdro potrubní izolační  s hliníkovou povrchovou úpravou 60/50 mm</t>
  </si>
  <si>
    <t>1630471858</t>
  </si>
  <si>
    <t>631546040</t>
  </si>
  <si>
    <t>pouzdro potrubní izolační  s hliníkovou povrchovou úpravou 49/50 mm</t>
  </si>
  <si>
    <t>1282911265</t>
  </si>
  <si>
    <t>631545720</t>
  </si>
  <si>
    <t>pouzdro potrubní izolační  s hliníkovou povrchovou úpravou 35/40 mm</t>
  </si>
  <si>
    <t>-2020889968</t>
  </si>
  <si>
    <t>283770950</t>
  </si>
  <si>
    <t>izolace potrubí 15 x 13 mm</t>
  </si>
  <si>
    <t>-1262176388</t>
  </si>
  <si>
    <t>283771060</t>
  </si>
  <si>
    <t>izolace potrubí 18 x 20 mm</t>
  </si>
  <si>
    <t>1342479369</t>
  </si>
  <si>
    <t>283770450</t>
  </si>
  <si>
    <t>izolace potrubí 22 x 20 mm</t>
  </si>
  <si>
    <t>-2089590565</t>
  </si>
  <si>
    <t>283770490</t>
  </si>
  <si>
    <t>izolace potrubí 28 x 25 mm</t>
  </si>
  <si>
    <t>-577259880</t>
  </si>
  <si>
    <t>998713101</t>
  </si>
  <si>
    <t>Přesun hmot tonážní pro izolace tepelné v objektech v do 6 m</t>
  </si>
  <si>
    <t>-1840994899</t>
  </si>
  <si>
    <t>733</t>
  </si>
  <si>
    <t>Ústřední vytápění - rozvodné potrubí</t>
  </si>
  <si>
    <t>733113113</t>
  </si>
  <si>
    <t>Příplatek k porubí z trubek ocelových závitových za zhotovení závitové ocelové přípojky DN 15</t>
  </si>
  <si>
    <t>-1341354980</t>
  </si>
  <si>
    <t>733122202</t>
  </si>
  <si>
    <t>Potrubí z uhlíkové oceli hladké spojované lisováním D15</t>
  </si>
  <si>
    <t>475890025</t>
  </si>
  <si>
    <t>733122203</t>
  </si>
  <si>
    <t>Potrubí z uhlíkové oceli hladké spojované lisováním D 18</t>
  </si>
  <si>
    <t>-1301888217</t>
  </si>
  <si>
    <t>733122204</t>
  </si>
  <si>
    <t>Potrubí z uhlíkové oceli hladké spojované lisováním D 22</t>
  </si>
  <si>
    <t>-1583945403</t>
  </si>
  <si>
    <t>733122205</t>
  </si>
  <si>
    <t>Potrubí z uhlíkové oceli hladké spojované lisováním D 28</t>
  </si>
  <si>
    <t>1616284463</t>
  </si>
  <si>
    <t>733122206</t>
  </si>
  <si>
    <t>Potrubí z uhlíkové oceli hladké spojované lisováním D 35</t>
  </si>
  <si>
    <t>-2044147984</t>
  </si>
  <si>
    <t>733122207</t>
  </si>
  <si>
    <t>Potrubí z uhlíkové oceli hladké spojované lisováním D 42</t>
  </si>
  <si>
    <t>516923350</t>
  </si>
  <si>
    <t>733122208</t>
  </si>
  <si>
    <t>Potrubí z uhlíkové oceli hladké spojované lisováním D 50</t>
  </si>
  <si>
    <t>579811158</t>
  </si>
  <si>
    <t>733122210</t>
  </si>
  <si>
    <t>Potrubí z uhlíkové oceli hladké spojované lisováním D 76</t>
  </si>
  <si>
    <t>-1819181826</t>
  </si>
  <si>
    <t>733190107</t>
  </si>
  <si>
    <t>Zkouška těsnosti potrubí ocelové závitové do DN 40</t>
  </si>
  <si>
    <t>-202196307</t>
  </si>
  <si>
    <t>733190108</t>
  </si>
  <si>
    <t>Zkouška těsnosti potrubí ocelové závitové do DN 50</t>
  </si>
  <si>
    <t>-1437861932</t>
  </si>
  <si>
    <t>733190225</t>
  </si>
  <si>
    <t>Zkouška těsnosti potrubí ocelové hladké přes D 60,3x2,9 do D 89x5,0</t>
  </si>
  <si>
    <t>-176937983</t>
  </si>
  <si>
    <t>733191923</t>
  </si>
  <si>
    <t>Navaření odbočky na potrubí ocelové závitové DN 15</t>
  </si>
  <si>
    <t>1404362964</t>
  </si>
  <si>
    <t>733191924</t>
  </si>
  <si>
    <t>Navaření odbočky na potrubí ocelové závitové DN 20</t>
  </si>
  <si>
    <t>1443298458</t>
  </si>
  <si>
    <t>733191925</t>
  </si>
  <si>
    <t>Navaření odbočky na potrubí ocelové závitové DN 25</t>
  </si>
  <si>
    <t>-761957915</t>
  </si>
  <si>
    <t>733191927</t>
  </si>
  <si>
    <t>Navaření odbočky na potrubí ocelové závitové DN 40</t>
  </si>
  <si>
    <t>-2027138629</t>
  </si>
  <si>
    <t>998733101</t>
  </si>
  <si>
    <t>Přesun hmot tonážní pro rozvody potrubí v objektech v do 6 m</t>
  </si>
  <si>
    <t>-523270054</t>
  </si>
  <si>
    <t>734</t>
  </si>
  <si>
    <t>Ústřední vytápění - armatury</t>
  </si>
  <si>
    <t>734221682</t>
  </si>
  <si>
    <t>Termostatická hlavice kapalinová PN 10 do 110°C otopných těles VK</t>
  </si>
  <si>
    <t>-1912949033</t>
  </si>
  <si>
    <t>734261402</t>
  </si>
  <si>
    <t>Armatura připojovací rohová G 1/2x18 PN 10 do 110°C radiátorů typu VK</t>
  </si>
  <si>
    <t>466222870</t>
  </si>
  <si>
    <t>734291123</t>
  </si>
  <si>
    <t>Kohout plnící a vypouštěcí G 1/2 PN 10 do 110°C závitový</t>
  </si>
  <si>
    <t>1993777216</t>
  </si>
  <si>
    <t>734292777</t>
  </si>
  <si>
    <t>Kohout kulový přímý G 2 PN 42 do 185°C plnoprůtokový s koulí DADO vnitřní závit</t>
  </si>
  <si>
    <t>220023945</t>
  </si>
  <si>
    <t>734292778</t>
  </si>
  <si>
    <t>Kohout kulový přímý G 2 1/2 PN 42 do 185°C plnoprůtokový s koulí DADO vnitřní závit</t>
  </si>
  <si>
    <t>-1456208387</t>
  </si>
  <si>
    <t>998734101</t>
  </si>
  <si>
    <t>Přesun hmot tonážní pro armatury v objektech v do 6 m</t>
  </si>
  <si>
    <t>953332798</t>
  </si>
  <si>
    <t>735</t>
  </si>
  <si>
    <t>Ústřední vytápění - otopná tělesa</t>
  </si>
  <si>
    <t>735000912</t>
  </si>
  <si>
    <t>Vyregulování ventilu nebo kohoutu dvojregulačního s termostatickým ovládáním</t>
  </si>
  <si>
    <t>1553643581</t>
  </si>
  <si>
    <t>735152272</t>
  </si>
  <si>
    <t>Otopné těleso panelové typ 11 VK výška/délka 600/500 mm</t>
  </si>
  <si>
    <t>649826943</t>
  </si>
  <si>
    <t>735152575</t>
  </si>
  <si>
    <t>Otopné těleso panelové typ 22 VK výška/délka 600/800 mm</t>
  </si>
  <si>
    <t>-1674722136</t>
  </si>
  <si>
    <t>735152578</t>
  </si>
  <si>
    <t>Otopné těleso panelové typ 22 VK výška/délka 600/1100 mm</t>
  </si>
  <si>
    <t>-2076108111</t>
  </si>
  <si>
    <t>735152582</t>
  </si>
  <si>
    <t>Otopné těleso panelové typ 22 VK výška/délka 600/1800 mm</t>
  </si>
  <si>
    <t>552753417</t>
  </si>
  <si>
    <t>735152676</t>
  </si>
  <si>
    <t>Otopné těleso panelové typ 33 VK výška/délka 600/900 mm</t>
  </si>
  <si>
    <t>-2041426118</t>
  </si>
  <si>
    <t>735152677</t>
  </si>
  <si>
    <t>Otopné těleso panelové typ 33 VK výška/délka 600/1000 mm</t>
  </si>
  <si>
    <t>-29695792</t>
  </si>
  <si>
    <t>735152679</t>
  </si>
  <si>
    <t>Otopné těleso panelové typ 33 VK výška/délka 600/1200 mm</t>
  </si>
  <si>
    <t>1765951131</t>
  </si>
  <si>
    <t>735152680</t>
  </si>
  <si>
    <t>Otopné těleso panelové typ 33 VK výška/délka 600/1400 mm</t>
  </si>
  <si>
    <t>1216276849</t>
  </si>
  <si>
    <t>735152698</t>
  </si>
  <si>
    <t>Otopné těleso panelové typ 33 VK výška/délka 900/1100 mm</t>
  </si>
  <si>
    <t>1981249964</t>
  </si>
  <si>
    <t>735152701</t>
  </si>
  <si>
    <t>Otopné těleso panelové typ 33 VK výška/délka 900/2000 mm</t>
  </si>
  <si>
    <t>-2051613574</t>
  </si>
  <si>
    <t>735191905</t>
  </si>
  <si>
    <t>Odvzdušnění otopných těles</t>
  </si>
  <si>
    <t>-1075453626</t>
  </si>
  <si>
    <t>998735101</t>
  </si>
  <si>
    <t>Přesun hmot tonážní pro otopná tělesa v objektech v do 6 m</t>
  </si>
  <si>
    <t>517456853</t>
  </si>
  <si>
    <t>-620895321</t>
  </si>
  <si>
    <t>1d - větrání</t>
  </si>
  <si>
    <t>Dvůr Králové n.L.</t>
  </si>
  <si>
    <t>Město Dvůr Králové n.L.</t>
  </si>
  <si>
    <t>Projektis s.r.o. Dvůr Králové n.L.</t>
  </si>
  <si>
    <t>PSV -  Práce a dodávky PSV</t>
  </si>
  <si>
    <t xml:space="preserve">    751 -  Vzduchotechnika</t>
  </si>
  <si>
    <t xml:space="preserve"> Práce a dodávky PSV</t>
  </si>
  <si>
    <t>751</t>
  </si>
  <si>
    <t xml:space="preserve"> Vzduchotechnika</t>
  </si>
  <si>
    <t>751111012</t>
  </si>
  <si>
    <t>Mtž vent ax ntl nástěnného základního D do 200 mm</t>
  </si>
  <si>
    <t>-460570516</t>
  </si>
  <si>
    <t>429000001</t>
  </si>
  <si>
    <t>axiálk. ventilátor do stěny D 120 mm</t>
  </si>
  <si>
    <t>1520708862</t>
  </si>
  <si>
    <t>751111131</t>
  </si>
  <si>
    <t>Mtž vent ax ntl potrubního základního D do 200 mm</t>
  </si>
  <si>
    <t>-935733331</t>
  </si>
  <si>
    <t>429000002</t>
  </si>
  <si>
    <t>axiál. ventilátor do potrubí D 100 mm (V = 120 m3/h)</t>
  </si>
  <si>
    <t>-1986045676</t>
  </si>
  <si>
    <t>429000003</t>
  </si>
  <si>
    <t>axiál. ventilátor do potrubí D 100 mm (V= 150 m3/h)</t>
  </si>
  <si>
    <t>1783152666</t>
  </si>
  <si>
    <t>429000004</t>
  </si>
  <si>
    <t>axiál. ventilátor do potrubí D 125 mm (V = 250 m3/h)</t>
  </si>
  <si>
    <t>1223326683</t>
  </si>
  <si>
    <t>751322011</t>
  </si>
  <si>
    <t>Mtž talířového ventilu D do 100 mm</t>
  </si>
  <si>
    <t>925252847</t>
  </si>
  <si>
    <t>429000005</t>
  </si>
  <si>
    <t>talířový ventil D 100 mm</t>
  </si>
  <si>
    <t>-147138448</t>
  </si>
  <si>
    <t>429000006</t>
  </si>
  <si>
    <t>upínací rámeček k talíř. ventilu D 100 mm</t>
  </si>
  <si>
    <t>105591083</t>
  </si>
  <si>
    <t>429000007</t>
  </si>
  <si>
    <t>elektr. spínač DT3 k axiál. vent. do potrubí</t>
  </si>
  <si>
    <t>2129704190</t>
  </si>
  <si>
    <t>751398011</t>
  </si>
  <si>
    <t>Mtž větrací mřížky na kruhové potrubí D do 100 mm</t>
  </si>
  <si>
    <t>1017666841</t>
  </si>
  <si>
    <t>429000008</t>
  </si>
  <si>
    <t>žaluziová klapka PER 100 W</t>
  </si>
  <si>
    <t>-659136272</t>
  </si>
  <si>
    <t>429000009</t>
  </si>
  <si>
    <t>aluziová klapka PER 125 W</t>
  </si>
  <si>
    <t>1018129983</t>
  </si>
  <si>
    <t>751511121</t>
  </si>
  <si>
    <t>Mtž potrubí plech skupiny I kruh s přírubou tloušťky plechu 0,6 mm D do 100 mm</t>
  </si>
  <si>
    <t>-1006807199</t>
  </si>
  <si>
    <t>429000010</t>
  </si>
  <si>
    <t>potrubí SPIRO 100 mm</t>
  </si>
  <si>
    <t>266779280</t>
  </si>
  <si>
    <t>429000012</t>
  </si>
  <si>
    <t>oblouk SPIRO OS90 st -  100 mm</t>
  </si>
  <si>
    <t>1375997011</t>
  </si>
  <si>
    <t>429000013</t>
  </si>
  <si>
    <t>odbočka jednostr. SPIRO OBJ 90st - 125/100</t>
  </si>
  <si>
    <t>740136465</t>
  </si>
  <si>
    <t>429000014</t>
  </si>
  <si>
    <t>odbočka jednostr. SPIRO OBJ 90st - 100/100</t>
  </si>
  <si>
    <t>195023857</t>
  </si>
  <si>
    <t>751511122</t>
  </si>
  <si>
    <t>Mtž potrubí plech skupiny I kruh s přírubou tloušťky plechu 0,6 mm D do 200 mm</t>
  </si>
  <si>
    <t>572796560</t>
  </si>
  <si>
    <t>429000015</t>
  </si>
  <si>
    <t>potrubí SPIRO - 125 mm</t>
  </si>
  <si>
    <t>112183101</t>
  </si>
  <si>
    <t>429000016</t>
  </si>
  <si>
    <t xml:space="preserve">oblouk SPIRO OS 90 st. - 125 mm </t>
  </si>
  <si>
    <t>2002715385</t>
  </si>
  <si>
    <t>429000017</t>
  </si>
  <si>
    <t>odbočka jednostr. SPIRO OBJ 90st. - 125/100</t>
  </si>
  <si>
    <t>1707007611</t>
  </si>
  <si>
    <t>429000018</t>
  </si>
  <si>
    <t>přechod osový SPIRO - PRO 125/100</t>
  </si>
  <si>
    <t>1705794639</t>
  </si>
  <si>
    <t>1e - Elektroinstalace</t>
  </si>
  <si>
    <t>M - Práce a dodávky M</t>
  </si>
  <si>
    <t xml:space="preserve">    21-M - Elektromontáže</t>
  </si>
  <si>
    <t xml:space="preserve">    22-M - Montáže technologických zařízení pro dopravní stavby</t>
  </si>
  <si>
    <t>Práce a dodávky M</t>
  </si>
  <si>
    <t>21-M</t>
  </si>
  <si>
    <t>Elektromontáže</t>
  </si>
  <si>
    <t>9999600061</t>
  </si>
  <si>
    <t>Elektroinstalace silnoproud - viz rozpočet elektroinstalace</t>
  </si>
  <si>
    <t>256</t>
  </si>
  <si>
    <t>1630910543</t>
  </si>
  <si>
    <t>22-M</t>
  </si>
  <si>
    <t>Montáže technologických zařízení pro dopravní stavby</t>
  </si>
  <si>
    <t>9999600062</t>
  </si>
  <si>
    <t>Elektroinstalace slaboproud - viz rozpočet elektroinstalace</t>
  </si>
  <si>
    <t>1320459932</t>
  </si>
  <si>
    <t>2 - Ostatní a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</si>
  <si>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</si>
  <si>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</si>
  <si>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</si>
  <si>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</si>
  <si>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</si>
  <si>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</si>
  <si>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</si>
  <si>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</si>
  <si>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</si>
  <si>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</si>
  <si>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</si>
  <si>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</si>
  <si>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</si>
  <si>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</si>
  <si>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</si>
  <si>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</si>
  <si>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</si>
  <si>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-13730165</t>
  </si>
  <si>
    <t>VRN2</t>
  </si>
  <si>
    <t>Příprava staveniště</t>
  </si>
  <si>
    <t>020001000</t>
  </si>
  <si>
    <t>-118588724</t>
  </si>
  <si>
    <t>VRN3</t>
  </si>
  <si>
    <t>Zařízení staveniště</t>
  </si>
  <si>
    <t>030001000</t>
  </si>
  <si>
    <t>1832056269</t>
  </si>
  <si>
    <t>VRN4</t>
  </si>
  <si>
    <t>Inženýrská činnost</t>
  </si>
  <si>
    <t>040001000</t>
  </si>
  <si>
    <t>459927238</t>
  </si>
  <si>
    <t>VRN5</t>
  </si>
  <si>
    <t>Finanční náklady</t>
  </si>
  <si>
    <t>050001000</t>
  </si>
  <si>
    <t>-540059970</t>
  </si>
  <si>
    <t>VRN6</t>
  </si>
  <si>
    <t>Územní vlivy</t>
  </si>
  <si>
    <t>060001000</t>
  </si>
  <si>
    <t>369089133</t>
  </si>
  <si>
    <t>VRN7</t>
  </si>
  <si>
    <t>Provozní vlivy</t>
  </si>
  <si>
    <t>070001000</t>
  </si>
  <si>
    <t>1952009368</t>
  </si>
  <si>
    <t>VRN8</t>
  </si>
  <si>
    <t>Přesun stavebních kapacit</t>
  </si>
  <si>
    <t>080001000</t>
  </si>
  <si>
    <t>Další náklady na pracovníky</t>
  </si>
  <si>
    <t>487705428</t>
  </si>
  <si>
    <t>VRN9</t>
  </si>
  <si>
    <t>Ostatní náklady</t>
  </si>
  <si>
    <t>090001000</t>
  </si>
  <si>
    <t>-963145309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</si>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</sst>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9" fillId="0" borderId="0" applyAlignment="0">
      <alignment vertical="top" wrapText="1"/>
      <protection locked="0"/>
    </xf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7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8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5" xfId="0" applyNumberFormat="1" applyFont="1" applyBorder="1" applyAlignment="1"/>
    <xf numFmtId="166" fontId="29" fillId="0" borderId="16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4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4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3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3" xfId="0" applyFont="1" applyBorder="1" applyAlignment="1">
      <alignment horizontal="center" vertical="center"/>
    </xf>
    <xf numFmtId="0" fontId="34" fillId="2" borderId="0" xfId="1" applyFill="1"/>
    <xf numFmtId="0" fontId="35" fillId="0" borderId="0" xfId="1" applyFont="1" applyAlignment="1">
      <alignment horizontal="center" vertical="center"/>
    </xf>
    <xf numFmtId="0" fontId="36" fillId="2" borderId="0" xfId="0" applyFont="1" applyFill="1" applyAlignment="1">
      <alignment horizontal="left" vertical="center"/>
    </xf>
    <xf numFmtId="0" fontId="37" fillId="2" borderId="0" xfId="0" applyFont="1" applyFill="1" applyAlignment="1">
      <alignment vertical="center"/>
    </xf>
    <xf numFmtId="0" fontId="38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</xf>
    <xf numFmtId="0" fontId="36" fillId="2" borderId="0" xfId="0" applyFont="1" applyFill="1" applyAlignment="1" applyProtection="1">
      <alignment horizontal="left" vertical="center"/>
    </xf>
    <xf numFmtId="0" fontId="38" fillId="2" borderId="0" xfId="1" applyFont="1" applyFill="1" applyAlignment="1" applyProtection="1">
      <alignment vertical="center"/>
    </xf>
    <xf numFmtId="0" fontId="37" fillId="2" borderId="0" xfId="0" applyFont="1" applyFill="1" applyAlignment="1" applyProtection="1">
      <alignment vertical="center"/>
      <protection locked="0"/>
    </xf>
    <xf numFmtId="0" fontId="39" fillId="0" borderId="0" xfId="2" applyAlignment="1">
      <alignment vertical="top"/>
      <protection locked="0"/>
    </xf>
    <xf numFmtId="0" fontId="40" fillId="0" borderId="28" xfId="2" applyFont="1" applyBorder="1" applyAlignment="1">
      <alignment vertical="center" wrapText="1"/>
      <protection locked="0"/>
    </xf>
    <xf numFmtId="0" fontId="40" fillId="0" borderId="29" xfId="2" applyFont="1" applyBorder="1" applyAlignment="1">
      <alignment vertical="center" wrapText="1"/>
      <protection locked="0"/>
    </xf>
    <xf numFmtId="0" fontId="40" fillId="0" borderId="30" xfId="2" applyFont="1" applyBorder="1" applyAlignment="1">
      <alignment vertical="center" wrapText="1"/>
      <protection locked="0"/>
    </xf>
    <xf numFmtId="0" fontId="40" fillId="0" borderId="31" xfId="2" applyFont="1" applyBorder="1" applyAlignment="1">
      <alignment horizontal="center" vertical="center" wrapText="1"/>
      <protection locked="0"/>
    </xf>
    <xf numFmtId="0" fontId="40" fillId="0" borderId="32" xfId="2" applyFont="1" applyBorder="1" applyAlignment="1">
      <alignment horizontal="center" vertical="center" wrapText="1"/>
      <protection locked="0"/>
    </xf>
    <xf numFmtId="0" fontId="39" fillId="0" borderId="0" xfId="2" applyAlignment="1">
      <alignment horizontal="center" vertical="center"/>
      <protection locked="0"/>
    </xf>
    <xf numFmtId="0" fontId="40" fillId="0" borderId="31" xfId="2" applyFont="1" applyBorder="1" applyAlignment="1">
      <alignment vertical="center" wrapText="1"/>
      <protection locked="0"/>
    </xf>
    <xf numFmtId="0" fontId="40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40" fillId="0" borderId="34" xfId="2" applyFont="1" applyBorder="1" applyAlignment="1">
      <alignment vertical="center" wrapText="1"/>
      <protection locked="0"/>
    </xf>
    <xf numFmtId="0" fontId="46" fillId="0" borderId="33" xfId="2" applyFont="1" applyBorder="1" applyAlignment="1">
      <alignment vertical="center" wrapText="1"/>
      <protection locked="0"/>
    </xf>
    <xf numFmtId="0" fontId="40" fillId="0" borderId="35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vertical="top"/>
      <protection locked="0"/>
    </xf>
    <xf numFmtId="0" fontId="40" fillId="0" borderId="0" xfId="2" applyFont="1" applyAlignment="1">
      <alignment vertical="top"/>
      <protection locked="0"/>
    </xf>
    <xf numFmtId="0" fontId="40" fillId="0" borderId="28" xfId="2" applyFont="1" applyBorder="1" applyAlignment="1">
      <alignment horizontal="left" vertical="center"/>
      <protection locked="0"/>
    </xf>
    <xf numFmtId="0" fontId="40" fillId="0" borderId="29" xfId="2" applyFont="1" applyBorder="1" applyAlignment="1">
      <alignment horizontal="left" vertical="center"/>
      <protection locked="0"/>
    </xf>
    <xf numFmtId="0" fontId="40" fillId="0" borderId="3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horizontal="left" vertical="center"/>
      <protection locked="0"/>
    </xf>
    <xf numFmtId="0" fontId="40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7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40" fillId="0" borderId="34" xfId="2" applyFont="1" applyBorder="1" applyAlignment="1">
      <alignment horizontal="left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0" fillId="0" borderId="35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0" fillId="0" borderId="28" xfId="2" applyFont="1" applyBorder="1" applyAlignment="1">
      <alignment horizontal="left" vertical="center" wrapText="1"/>
      <protection locked="0"/>
    </xf>
    <xf numFmtId="0" fontId="40" fillId="0" borderId="29" xfId="2" applyFont="1" applyBorder="1" applyAlignment="1">
      <alignment horizontal="left" vertical="center" wrapText="1"/>
      <protection locked="0"/>
    </xf>
    <xf numFmtId="0" fontId="40" fillId="0" borderId="30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 wrapText="1"/>
      <protection locked="0"/>
    </xf>
    <xf numFmtId="0" fontId="47" fillId="0" borderId="31" xfId="2" applyFont="1" applyBorder="1" applyAlignment="1">
      <alignment horizontal="left" vertical="center" wrapText="1"/>
      <protection locked="0"/>
    </xf>
    <xf numFmtId="0" fontId="47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7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7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9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39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7" fillId="0" borderId="33" xfId="2" applyFont="1" applyBorder="1" applyAlignment="1">
      <protection locked="0"/>
    </xf>
    <xf numFmtId="0" fontId="40" fillId="0" borderId="31" xfId="2" applyFont="1" applyBorder="1" applyAlignment="1">
      <alignment vertical="top"/>
      <protection locked="0"/>
    </xf>
    <xf numFmtId="0" fontId="40" fillId="0" borderId="32" xfId="2" applyFont="1" applyBorder="1" applyAlignment="1">
      <alignment vertical="top"/>
      <protection locked="0"/>
    </xf>
    <xf numFmtId="0" fontId="40" fillId="0" borderId="0" xfId="2" applyFont="1" applyBorder="1" applyAlignment="1">
      <alignment horizontal="center" vertical="center"/>
      <protection locked="0"/>
    </xf>
    <xf numFmtId="0" fontId="40" fillId="0" borderId="0" xfId="2" applyFont="1" applyBorder="1" applyAlignment="1">
      <alignment horizontal="left" vertical="top"/>
      <protection locked="0"/>
    </xf>
    <xf numFmtId="0" fontId="40" fillId="0" borderId="34" xfId="2" applyFont="1" applyBorder="1" applyAlignment="1">
      <alignment vertical="top"/>
      <protection locked="0"/>
    </xf>
    <xf numFmtId="0" fontId="40" fillId="0" borderId="33" xfId="2" applyFont="1" applyBorder="1" applyAlignment="1">
      <alignment vertical="top"/>
      <protection locked="0"/>
    </xf>
    <xf numFmtId="0" fontId="40" fillId="0" borderId="35" xfId="2" applyFont="1" applyBorder="1" applyAlignment="1">
      <alignment vertical="top"/>
      <protection locked="0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38" fillId="2" borderId="0" xfId="1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center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3680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6E96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AF50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A279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FBFE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EFB0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F1EE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pane ySplit="1" topLeftCell="A4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35" t="s">
        <v>0</v>
      </c>
      <c r="B1" s="236"/>
      <c r="C1" s="236"/>
      <c r="D1" s="237" t="s">
        <v>1</v>
      </c>
      <c r="E1" s="236"/>
      <c r="F1" s="236"/>
      <c r="G1" s="236"/>
      <c r="H1" s="236"/>
      <c r="I1" s="236"/>
      <c r="J1" s="236"/>
      <c r="K1" s="238" t="s">
        <v>2049</v>
      </c>
      <c r="L1" s="238"/>
      <c r="M1" s="238"/>
      <c r="N1" s="238"/>
      <c r="O1" s="238"/>
      <c r="P1" s="238"/>
      <c r="Q1" s="238"/>
      <c r="R1" s="238"/>
      <c r="S1" s="238"/>
      <c r="T1" s="236"/>
      <c r="U1" s="236"/>
      <c r="V1" s="236"/>
      <c r="W1" s="238" t="s">
        <v>2050</v>
      </c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238"/>
      <c r="AI1" s="230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 x14ac:dyDescent="0.3">
      <c r="AR2" s="321" t="s">
        <v>6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17" t="s">
        <v>7</v>
      </c>
      <c r="BT2" s="17" t="s">
        <v>8</v>
      </c>
    </row>
    <row r="3" spans="1:74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10</v>
      </c>
    </row>
    <row r="4" spans="1:74" ht="36.950000000000003" customHeight="1" x14ac:dyDescent="0.3">
      <c r="B4" s="21"/>
      <c r="C4" s="22"/>
      <c r="D4" s="23" t="s">
        <v>11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12</v>
      </c>
      <c r="BE4" s="26" t="s">
        <v>13</v>
      </c>
      <c r="BS4" s="17" t="s">
        <v>14</v>
      </c>
    </row>
    <row r="5" spans="1:74" ht="14.45" customHeight="1" x14ac:dyDescent="0.3">
      <c r="B5" s="21"/>
      <c r="C5" s="22"/>
      <c r="D5" s="27" t="s">
        <v>15</v>
      </c>
      <c r="E5" s="22"/>
      <c r="F5" s="22"/>
      <c r="G5" s="22"/>
      <c r="H5" s="22"/>
      <c r="I5" s="22"/>
      <c r="J5" s="22"/>
      <c r="K5" s="348" t="s">
        <v>16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2"/>
      <c r="AQ5" s="24"/>
      <c r="BE5" s="346" t="s">
        <v>17</v>
      </c>
      <c r="BS5" s="17" t="s">
        <v>7</v>
      </c>
    </row>
    <row r="6" spans="1:74" ht="36.950000000000003" customHeight="1" x14ac:dyDescent="0.3">
      <c r="B6" s="21"/>
      <c r="C6" s="22"/>
      <c r="D6" s="29" t="s">
        <v>18</v>
      </c>
      <c r="E6" s="22"/>
      <c r="F6" s="22"/>
      <c r="G6" s="22"/>
      <c r="H6" s="22"/>
      <c r="I6" s="22"/>
      <c r="J6" s="22"/>
      <c r="K6" s="350" t="s">
        <v>19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2"/>
      <c r="AQ6" s="24"/>
      <c r="BE6" s="322"/>
      <c r="BS6" s="17" t="s">
        <v>7</v>
      </c>
    </row>
    <row r="7" spans="1:74" ht="14.45" customHeight="1" x14ac:dyDescent="0.3">
      <c r="B7" s="21"/>
      <c r="C7" s="22"/>
      <c r="D7" s="30" t="s">
        <v>20</v>
      </c>
      <c r="E7" s="22"/>
      <c r="F7" s="22"/>
      <c r="G7" s="22"/>
      <c r="H7" s="22"/>
      <c r="I7" s="22"/>
      <c r="J7" s="22"/>
      <c r="K7" s="28" t="s">
        <v>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3</v>
      </c>
      <c r="AO7" s="22"/>
      <c r="AP7" s="22"/>
      <c r="AQ7" s="24"/>
      <c r="BE7" s="322"/>
      <c r="BS7" s="17" t="s">
        <v>9</v>
      </c>
    </row>
    <row r="8" spans="1:74" ht="14.45" customHeight="1" x14ac:dyDescent="0.3">
      <c r="B8" s="21"/>
      <c r="C8" s="22"/>
      <c r="D8" s="30" t="s">
        <v>22</v>
      </c>
      <c r="E8" s="22"/>
      <c r="F8" s="22"/>
      <c r="G8" s="22"/>
      <c r="H8" s="22"/>
      <c r="I8" s="22"/>
      <c r="J8" s="22"/>
      <c r="K8" s="28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24</v>
      </c>
      <c r="AL8" s="22"/>
      <c r="AM8" s="22"/>
      <c r="AN8" s="31" t="s">
        <v>25</v>
      </c>
      <c r="AO8" s="22"/>
      <c r="AP8" s="22"/>
      <c r="AQ8" s="24"/>
      <c r="BE8" s="322"/>
      <c r="BS8" s="17" t="s">
        <v>26</v>
      </c>
    </row>
    <row r="9" spans="1:74" ht="14.45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22"/>
      <c r="BS9" s="17" t="s">
        <v>27</v>
      </c>
    </row>
    <row r="10" spans="1:74" ht="14.45" customHeight="1" x14ac:dyDescent="0.3">
      <c r="B10" s="21"/>
      <c r="C10" s="22"/>
      <c r="D10" s="30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29</v>
      </c>
      <c r="AL10" s="22"/>
      <c r="AM10" s="22"/>
      <c r="AN10" s="28" t="s">
        <v>3</v>
      </c>
      <c r="AO10" s="22"/>
      <c r="AP10" s="22"/>
      <c r="AQ10" s="24"/>
      <c r="BE10" s="322"/>
      <c r="BS10" s="17" t="s">
        <v>7</v>
      </c>
    </row>
    <row r="11" spans="1:74" ht="18.399999999999999" customHeight="1" x14ac:dyDescent="0.3">
      <c r="B11" s="21"/>
      <c r="C11" s="22"/>
      <c r="D11" s="22"/>
      <c r="E11" s="28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31</v>
      </c>
      <c r="AL11" s="22"/>
      <c r="AM11" s="22"/>
      <c r="AN11" s="28" t="s">
        <v>3</v>
      </c>
      <c r="AO11" s="22"/>
      <c r="AP11" s="22"/>
      <c r="AQ11" s="24"/>
      <c r="BE11" s="322"/>
      <c r="BS11" s="17" t="s">
        <v>7</v>
      </c>
    </row>
    <row r="12" spans="1:74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22"/>
      <c r="BS12" s="17" t="s">
        <v>9</v>
      </c>
    </row>
    <row r="13" spans="1:74" ht="14.45" customHeight="1" x14ac:dyDescent="0.3">
      <c r="B13" s="21"/>
      <c r="C13" s="22"/>
      <c r="D13" s="30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29</v>
      </c>
      <c r="AL13" s="22"/>
      <c r="AM13" s="22"/>
      <c r="AN13" s="32" t="s">
        <v>33</v>
      </c>
      <c r="AO13" s="22"/>
      <c r="AP13" s="22"/>
      <c r="AQ13" s="24"/>
      <c r="BE13" s="322"/>
      <c r="BS13" s="17" t="s">
        <v>9</v>
      </c>
    </row>
    <row r="14" spans="1:74" ht="15" x14ac:dyDescent="0.3">
      <c r="B14" s="21"/>
      <c r="C14" s="22"/>
      <c r="D14" s="22"/>
      <c r="E14" s="351" t="s">
        <v>33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0" t="s">
        <v>31</v>
      </c>
      <c r="AL14" s="22"/>
      <c r="AM14" s="22"/>
      <c r="AN14" s="32" t="s">
        <v>33</v>
      </c>
      <c r="AO14" s="22"/>
      <c r="AP14" s="22"/>
      <c r="AQ14" s="24"/>
      <c r="BE14" s="322"/>
      <c r="BS14" s="17" t="s">
        <v>9</v>
      </c>
    </row>
    <row r="15" spans="1:74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22"/>
      <c r="BS15" s="17" t="s">
        <v>4</v>
      </c>
    </row>
    <row r="16" spans="1:74" ht="14.45" customHeight="1" x14ac:dyDescent="0.3">
      <c r="B16" s="21"/>
      <c r="C16" s="22"/>
      <c r="D16" s="30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29</v>
      </c>
      <c r="AL16" s="22"/>
      <c r="AM16" s="22"/>
      <c r="AN16" s="28" t="s">
        <v>3</v>
      </c>
      <c r="AO16" s="22"/>
      <c r="AP16" s="22"/>
      <c r="AQ16" s="24"/>
      <c r="BE16" s="322"/>
      <c r="BS16" s="17" t="s">
        <v>4</v>
      </c>
    </row>
    <row r="17" spans="2:71" ht="18.399999999999999" customHeight="1" x14ac:dyDescent="0.3">
      <c r="B17" s="21"/>
      <c r="C17" s="22"/>
      <c r="D17" s="22"/>
      <c r="E17" s="28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31</v>
      </c>
      <c r="AL17" s="22"/>
      <c r="AM17" s="22"/>
      <c r="AN17" s="28" t="s">
        <v>3</v>
      </c>
      <c r="AO17" s="22"/>
      <c r="AP17" s="22"/>
      <c r="AQ17" s="24"/>
      <c r="BE17" s="322"/>
      <c r="BS17" s="17" t="s">
        <v>36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22"/>
      <c r="BS18" s="17" t="s">
        <v>9</v>
      </c>
    </row>
    <row r="19" spans="2:71" ht="14.45" customHeight="1" x14ac:dyDescent="0.3">
      <c r="B19" s="21"/>
      <c r="C19" s="22"/>
      <c r="D19" s="30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22"/>
      <c r="BS19" s="17" t="s">
        <v>9</v>
      </c>
    </row>
    <row r="20" spans="2:71" ht="48.75" customHeight="1" x14ac:dyDescent="0.3">
      <c r="B20" s="21"/>
      <c r="C20" s="22"/>
      <c r="D20" s="22"/>
      <c r="E20" s="352" t="s">
        <v>38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2"/>
      <c r="AP20" s="22"/>
      <c r="AQ20" s="24"/>
      <c r="BE20" s="322"/>
      <c r="BS20" s="17" t="s">
        <v>36</v>
      </c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22"/>
    </row>
    <row r="22" spans="2:71" ht="6.95" customHeight="1" x14ac:dyDescent="0.3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22"/>
    </row>
    <row r="23" spans="2:71" s="1" customFormat="1" ht="25.9" customHeight="1" x14ac:dyDescent="0.3">
      <c r="B23" s="34"/>
      <c r="C23" s="35"/>
      <c r="D23" s="36" t="s">
        <v>39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53">
        <f>ROUND(AG51,0)</f>
        <v>0</v>
      </c>
      <c r="AL23" s="354"/>
      <c r="AM23" s="354"/>
      <c r="AN23" s="354"/>
      <c r="AO23" s="354"/>
      <c r="AP23" s="35"/>
      <c r="AQ23" s="38"/>
      <c r="BE23" s="329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29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5" t="s">
        <v>40</v>
      </c>
      <c r="M25" s="334"/>
      <c r="N25" s="334"/>
      <c r="O25" s="334"/>
      <c r="P25" s="35"/>
      <c r="Q25" s="35"/>
      <c r="R25" s="35"/>
      <c r="S25" s="35"/>
      <c r="T25" s="35"/>
      <c r="U25" s="35"/>
      <c r="V25" s="35"/>
      <c r="W25" s="355" t="s">
        <v>41</v>
      </c>
      <c r="X25" s="334"/>
      <c r="Y25" s="334"/>
      <c r="Z25" s="334"/>
      <c r="AA25" s="334"/>
      <c r="AB25" s="334"/>
      <c r="AC25" s="334"/>
      <c r="AD25" s="334"/>
      <c r="AE25" s="334"/>
      <c r="AF25" s="35"/>
      <c r="AG25" s="35"/>
      <c r="AH25" s="35"/>
      <c r="AI25" s="35"/>
      <c r="AJ25" s="35"/>
      <c r="AK25" s="355" t="s">
        <v>42</v>
      </c>
      <c r="AL25" s="334"/>
      <c r="AM25" s="334"/>
      <c r="AN25" s="334"/>
      <c r="AO25" s="334"/>
      <c r="AP25" s="35"/>
      <c r="AQ25" s="38"/>
      <c r="BE25" s="329"/>
    </row>
    <row r="26" spans="2:71" s="2" customFormat="1" ht="14.45" customHeight="1" x14ac:dyDescent="0.3">
      <c r="B26" s="40"/>
      <c r="C26" s="41"/>
      <c r="D26" s="42" t="s">
        <v>43</v>
      </c>
      <c r="E26" s="41"/>
      <c r="F26" s="42" t="s">
        <v>44</v>
      </c>
      <c r="G26" s="41"/>
      <c r="H26" s="41"/>
      <c r="I26" s="41"/>
      <c r="J26" s="41"/>
      <c r="K26" s="41"/>
      <c r="L26" s="339">
        <v>0.21</v>
      </c>
      <c r="M26" s="340"/>
      <c r="N26" s="340"/>
      <c r="O26" s="340"/>
      <c r="P26" s="41"/>
      <c r="Q26" s="41"/>
      <c r="R26" s="41"/>
      <c r="S26" s="41"/>
      <c r="T26" s="41"/>
      <c r="U26" s="41"/>
      <c r="V26" s="41"/>
      <c r="W26" s="341">
        <f>ROUND(AZ51,0)</f>
        <v>0</v>
      </c>
      <c r="X26" s="340"/>
      <c r="Y26" s="340"/>
      <c r="Z26" s="340"/>
      <c r="AA26" s="340"/>
      <c r="AB26" s="340"/>
      <c r="AC26" s="340"/>
      <c r="AD26" s="340"/>
      <c r="AE26" s="340"/>
      <c r="AF26" s="41"/>
      <c r="AG26" s="41"/>
      <c r="AH26" s="41"/>
      <c r="AI26" s="41"/>
      <c r="AJ26" s="41"/>
      <c r="AK26" s="341">
        <f>ROUND(AV51,0)</f>
        <v>0</v>
      </c>
      <c r="AL26" s="340"/>
      <c r="AM26" s="340"/>
      <c r="AN26" s="340"/>
      <c r="AO26" s="340"/>
      <c r="AP26" s="41"/>
      <c r="AQ26" s="43"/>
      <c r="BE26" s="347"/>
    </row>
    <row r="27" spans="2:71" s="2" customFormat="1" ht="14.45" customHeight="1" x14ac:dyDescent="0.3">
      <c r="B27" s="40"/>
      <c r="C27" s="41"/>
      <c r="D27" s="41"/>
      <c r="E27" s="41"/>
      <c r="F27" s="42" t="s">
        <v>45</v>
      </c>
      <c r="G27" s="41"/>
      <c r="H27" s="41"/>
      <c r="I27" s="41"/>
      <c r="J27" s="41"/>
      <c r="K27" s="41"/>
      <c r="L27" s="339">
        <v>0.15</v>
      </c>
      <c r="M27" s="340"/>
      <c r="N27" s="340"/>
      <c r="O27" s="340"/>
      <c r="P27" s="41"/>
      <c r="Q27" s="41"/>
      <c r="R27" s="41"/>
      <c r="S27" s="41"/>
      <c r="T27" s="41"/>
      <c r="U27" s="41"/>
      <c r="V27" s="41"/>
      <c r="W27" s="341">
        <f>ROUND(BA51,0)</f>
        <v>0</v>
      </c>
      <c r="X27" s="340"/>
      <c r="Y27" s="340"/>
      <c r="Z27" s="340"/>
      <c r="AA27" s="340"/>
      <c r="AB27" s="340"/>
      <c r="AC27" s="340"/>
      <c r="AD27" s="340"/>
      <c r="AE27" s="340"/>
      <c r="AF27" s="41"/>
      <c r="AG27" s="41"/>
      <c r="AH27" s="41"/>
      <c r="AI27" s="41"/>
      <c r="AJ27" s="41"/>
      <c r="AK27" s="341">
        <f>ROUND(AW51,0)</f>
        <v>0</v>
      </c>
      <c r="AL27" s="340"/>
      <c r="AM27" s="340"/>
      <c r="AN27" s="340"/>
      <c r="AO27" s="340"/>
      <c r="AP27" s="41"/>
      <c r="AQ27" s="43"/>
      <c r="BE27" s="347"/>
    </row>
    <row r="28" spans="2:71" s="2" customFormat="1" ht="14.45" hidden="1" customHeight="1" x14ac:dyDescent="0.3">
      <c r="B28" s="40"/>
      <c r="C28" s="41"/>
      <c r="D28" s="41"/>
      <c r="E28" s="41"/>
      <c r="F28" s="42" t="s">
        <v>46</v>
      </c>
      <c r="G28" s="41"/>
      <c r="H28" s="41"/>
      <c r="I28" s="41"/>
      <c r="J28" s="41"/>
      <c r="K28" s="41"/>
      <c r="L28" s="339">
        <v>0.21</v>
      </c>
      <c r="M28" s="340"/>
      <c r="N28" s="340"/>
      <c r="O28" s="340"/>
      <c r="P28" s="41"/>
      <c r="Q28" s="41"/>
      <c r="R28" s="41"/>
      <c r="S28" s="41"/>
      <c r="T28" s="41"/>
      <c r="U28" s="41"/>
      <c r="V28" s="41"/>
      <c r="W28" s="341">
        <f>ROUND(BB51,0)</f>
        <v>0</v>
      </c>
      <c r="X28" s="340"/>
      <c r="Y28" s="340"/>
      <c r="Z28" s="340"/>
      <c r="AA28" s="340"/>
      <c r="AB28" s="340"/>
      <c r="AC28" s="340"/>
      <c r="AD28" s="340"/>
      <c r="AE28" s="340"/>
      <c r="AF28" s="41"/>
      <c r="AG28" s="41"/>
      <c r="AH28" s="41"/>
      <c r="AI28" s="41"/>
      <c r="AJ28" s="41"/>
      <c r="AK28" s="341">
        <v>0</v>
      </c>
      <c r="AL28" s="340"/>
      <c r="AM28" s="340"/>
      <c r="AN28" s="340"/>
      <c r="AO28" s="340"/>
      <c r="AP28" s="41"/>
      <c r="AQ28" s="43"/>
      <c r="BE28" s="347"/>
    </row>
    <row r="29" spans="2:71" s="2" customFormat="1" ht="14.45" hidden="1" customHeight="1" x14ac:dyDescent="0.3">
      <c r="B29" s="40"/>
      <c r="C29" s="41"/>
      <c r="D29" s="41"/>
      <c r="E29" s="41"/>
      <c r="F29" s="42" t="s">
        <v>47</v>
      </c>
      <c r="G29" s="41"/>
      <c r="H29" s="41"/>
      <c r="I29" s="41"/>
      <c r="J29" s="41"/>
      <c r="K29" s="41"/>
      <c r="L29" s="339">
        <v>0.15</v>
      </c>
      <c r="M29" s="340"/>
      <c r="N29" s="340"/>
      <c r="O29" s="340"/>
      <c r="P29" s="41"/>
      <c r="Q29" s="41"/>
      <c r="R29" s="41"/>
      <c r="S29" s="41"/>
      <c r="T29" s="41"/>
      <c r="U29" s="41"/>
      <c r="V29" s="41"/>
      <c r="W29" s="341">
        <f>ROUND(BC51,0)</f>
        <v>0</v>
      </c>
      <c r="X29" s="340"/>
      <c r="Y29" s="340"/>
      <c r="Z29" s="340"/>
      <c r="AA29" s="340"/>
      <c r="AB29" s="340"/>
      <c r="AC29" s="340"/>
      <c r="AD29" s="340"/>
      <c r="AE29" s="340"/>
      <c r="AF29" s="41"/>
      <c r="AG29" s="41"/>
      <c r="AH29" s="41"/>
      <c r="AI29" s="41"/>
      <c r="AJ29" s="41"/>
      <c r="AK29" s="341">
        <v>0</v>
      </c>
      <c r="AL29" s="340"/>
      <c r="AM29" s="340"/>
      <c r="AN29" s="340"/>
      <c r="AO29" s="340"/>
      <c r="AP29" s="41"/>
      <c r="AQ29" s="43"/>
      <c r="BE29" s="347"/>
    </row>
    <row r="30" spans="2:71" s="2" customFormat="1" ht="14.45" hidden="1" customHeight="1" x14ac:dyDescent="0.3">
      <c r="B30" s="40"/>
      <c r="C30" s="41"/>
      <c r="D30" s="41"/>
      <c r="E30" s="41"/>
      <c r="F30" s="42" t="s">
        <v>48</v>
      </c>
      <c r="G30" s="41"/>
      <c r="H30" s="41"/>
      <c r="I30" s="41"/>
      <c r="J30" s="41"/>
      <c r="K30" s="41"/>
      <c r="L30" s="339">
        <v>0</v>
      </c>
      <c r="M30" s="340"/>
      <c r="N30" s="340"/>
      <c r="O30" s="340"/>
      <c r="P30" s="41"/>
      <c r="Q30" s="41"/>
      <c r="R30" s="41"/>
      <c r="S30" s="41"/>
      <c r="T30" s="41"/>
      <c r="U30" s="41"/>
      <c r="V30" s="41"/>
      <c r="W30" s="341">
        <f>ROUND(BD51,0)</f>
        <v>0</v>
      </c>
      <c r="X30" s="340"/>
      <c r="Y30" s="340"/>
      <c r="Z30" s="340"/>
      <c r="AA30" s="340"/>
      <c r="AB30" s="340"/>
      <c r="AC30" s="340"/>
      <c r="AD30" s="340"/>
      <c r="AE30" s="340"/>
      <c r="AF30" s="41"/>
      <c r="AG30" s="41"/>
      <c r="AH30" s="41"/>
      <c r="AI30" s="41"/>
      <c r="AJ30" s="41"/>
      <c r="AK30" s="341">
        <v>0</v>
      </c>
      <c r="AL30" s="340"/>
      <c r="AM30" s="340"/>
      <c r="AN30" s="340"/>
      <c r="AO30" s="340"/>
      <c r="AP30" s="41"/>
      <c r="AQ30" s="43"/>
      <c r="BE30" s="347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29"/>
    </row>
    <row r="32" spans="2:71" s="1" customFormat="1" ht="25.9" customHeight="1" x14ac:dyDescent="0.3">
      <c r="B32" s="34"/>
      <c r="C32" s="44"/>
      <c r="D32" s="45" t="s">
        <v>49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50</v>
      </c>
      <c r="U32" s="46"/>
      <c r="V32" s="46"/>
      <c r="W32" s="46"/>
      <c r="X32" s="342" t="s">
        <v>51</v>
      </c>
      <c r="Y32" s="343"/>
      <c r="Z32" s="343"/>
      <c r="AA32" s="343"/>
      <c r="AB32" s="343"/>
      <c r="AC32" s="46"/>
      <c r="AD32" s="46"/>
      <c r="AE32" s="46"/>
      <c r="AF32" s="46"/>
      <c r="AG32" s="46"/>
      <c r="AH32" s="46"/>
      <c r="AI32" s="46"/>
      <c r="AJ32" s="46"/>
      <c r="AK32" s="344">
        <f>SUM(AK23:AK30)</f>
        <v>0</v>
      </c>
      <c r="AL32" s="343"/>
      <c r="AM32" s="343"/>
      <c r="AN32" s="343"/>
      <c r="AO32" s="345"/>
      <c r="AP32" s="44"/>
      <c r="AQ32" s="48"/>
      <c r="BE32" s="329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 x14ac:dyDescent="0.3">
      <c r="B39" s="34"/>
      <c r="C39" s="54" t="s">
        <v>52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5"/>
      <c r="C41" s="56" t="s">
        <v>15</v>
      </c>
      <c r="L41" s="3" t="str">
        <f>K5</f>
        <v>Projektis157</v>
      </c>
      <c r="AR41" s="55"/>
    </row>
    <row r="42" spans="2:56" s="4" customFormat="1" ht="36.950000000000003" customHeight="1" x14ac:dyDescent="0.3">
      <c r="B42" s="57"/>
      <c r="C42" s="58" t="s">
        <v>18</v>
      </c>
      <c r="L42" s="326" t="str">
        <f>K6</f>
        <v>Rekonstrukce školy J.A.Komenského pro účely MÚ ve D.K.n.L.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R42" s="57"/>
    </row>
    <row r="43" spans="2:56" s="1" customFormat="1" ht="6.95" customHeight="1" x14ac:dyDescent="0.3">
      <c r="B43" s="34"/>
      <c r="AR43" s="34"/>
    </row>
    <row r="44" spans="2:56" s="1" customFormat="1" ht="15" x14ac:dyDescent="0.3">
      <c r="B44" s="34"/>
      <c r="C44" s="56" t="s">
        <v>22</v>
      </c>
      <c r="L44" s="59" t="str">
        <f>IF(K8="","",K8)</f>
        <v>Dvůr Králové nad Labem</v>
      </c>
      <c r="AI44" s="56" t="s">
        <v>24</v>
      </c>
      <c r="AM44" s="328" t="str">
        <f>IF(AN8= "","",AN8)</f>
        <v>10.08.2016</v>
      </c>
      <c r="AN44" s="329"/>
      <c r="AR44" s="34"/>
    </row>
    <row r="45" spans="2:56" s="1" customFormat="1" ht="6.95" customHeight="1" x14ac:dyDescent="0.3">
      <c r="B45" s="34"/>
      <c r="AR45" s="34"/>
    </row>
    <row r="46" spans="2:56" s="1" customFormat="1" ht="15" x14ac:dyDescent="0.3">
      <c r="B46" s="34"/>
      <c r="C46" s="56" t="s">
        <v>28</v>
      </c>
      <c r="L46" s="3" t="str">
        <f>IF(E11= "","",E11)</f>
        <v>Město Dvůr Králové n.L., nám. TGM 38</v>
      </c>
      <c r="AI46" s="56" t="s">
        <v>34</v>
      </c>
      <c r="AM46" s="330" t="str">
        <f>IF(E17="","",E17)</f>
        <v>Projektis spol. s r.o., Legionářská 562, D.K.n.L.</v>
      </c>
      <c r="AN46" s="329"/>
      <c r="AO46" s="329"/>
      <c r="AP46" s="329"/>
      <c r="AR46" s="34"/>
      <c r="AS46" s="331" t="s">
        <v>53</v>
      </c>
      <c r="AT46" s="332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 x14ac:dyDescent="0.3">
      <c r="B47" s="34"/>
      <c r="C47" s="56" t="s">
        <v>32</v>
      </c>
      <c r="L47" s="3" t="str">
        <f>IF(E14= "Vyplň údaj","",E14)</f>
        <v/>
      </c>
      <c r="AR47" s="34"/>
      <c r="AS47" s="333"/>
      <c r="AT47" s="334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 x14ac:dyDescent="0.3">
      <c r="B48" s="34"/>
      <c r="AR48" s="34"/>
      <c r="AS48" s="333"/>
      <c r="AT48" s="334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 x14ac:dyDescent="0.3">
      <c r="B49" s="34"/>
      <c r="C49" s="335" t="s">
        <v>54</v>
      </c>
      <c r="D49" s="336"/>
      <c r="E49" s="336"/>
      <c r="F49" s="336"/>
      <c r="G49" s="336"/>
      <c r="H49" s="64"/>
      <c r="I49" s="337" t="s">
        <v>55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8" t="s">
        <v>56</v>
      </c>
      <c r="AH49" s="336"/>
      <c r="AI49" s="336"/>
      <c r="AJ49" s="336"/>
      <c r="AK49" s="336"/>
      <c r="AL49" s="336"/>
      <c r="AM49" s="336"/>
      <c r="AN49" s="337" t="s">
        <v>57</v>
      </c>
      <c r="AO49" s="336"/>
      <c r="AP49" s="336"/>
      <c r="AQ49" s="65" t="s">
        <v>58</v>
      </c>
      <c r="AR49" s="34"/>
      <c r="AS49" s="66" t="s">
        <v>59</v>
      </c>
      <c r="AT49" s="67" t="s">
        <v>60</v>
      </c>
      <c r="AU49" s="67" t="s">
        <v>61</v>
      </c>
      <c r="AV49" s="67" t="s">
        <v>62</v>
      </c>
      <c r="AW49" s="67" t="s">
        <v>63</v>
      </c>
      <c r="AX49" s="67" t="s">
        <v>64</v>
      </c>
      <c r="AY49" s="67" t="s">
        <v>65</v>
      </c>
      <c r="AZ49" s="67" t="s">
        <v>66</v>
      </c>
      <c r="BA49" s="67" t="s">
        <v>67</v>
      </c>
      <c r="BB49" s="67" t="s">
        <v>68</v>
      </c>
      <c r="BC49" s="67" t="s">
        <v>69</v>
      </c>
      <c r="BD49" s="68" t="s">
        <v>70</v>
      </c>
    </row>
    <row r="50" spans="1:91" s="1" customFormat="1" ht="10.9" customHeight="1" x14ac:dyDescent="0.3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 x14ac:dyDescent="0.3">
      <c r="B51" s="57"/>
      <c r="C51" s="70" t="s">
        <v>71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319">
        <f>ROUND(SUM(AG52:AG57),0)</f>
        <v>0</v>
      </c>
      <c r="AH51" s="319"/>
      <c r="AI51" s="319"/>
      <c r="AJ51" s="319"/>
      <c r="AK51" s="319"/>
      <c r="AL51" s="319"/>
      <c r="AM51" s="319"/>
      <c r="AN51" s="320">
        <f t="shared" ref="AN51:AN57" si="0">SUM(AG51,AT51)</f>
        <v>0</v>
      </c>
      <c r="AO51" s="320"/>
      <c r="AP51" s="320"/>
      <c r="AQ51" s="72" t="s">
        <v>3</v>
      </c>
      <c r="AR51" s="57"/>
      <c r="AS51" s="73">
        <f>ROUND(SUM(AS52:AS57),0)</f>
        <v>0</v>
      </c>
      <c r="AT51" s="74">
        <f t="shared" ref="AT51:AT57" si="1">ROUND(SUM(AV51:AW51),0)</f>
        <v>0</v>
      </c>
      <c r="AU51" s="75">
        <f>ROUND(SUM(AU52:AU57),5)</f>
        <v>0</v>
      </c>
      <c r="AV51" s="74">
        <f>ROUND(AZ51*L26,0)</f>
        <v>0</v>
      </c>
      <c r="AW51" s="74">
        <f>ROUND(BA51*L27,0)</f>
        <v>0</v>
      </c>
      <c r="AX51" s="74">
        <f>ROUND(BB51*L26,0)</f>
        <v>0</v>
      </c>
      <c r="AY51" s="74">
        <f>ROUND(BC51*L27,0)</f>
        <v>0</v>
      </c>
      <c r="AZ51" s="74">
        <f>ROUND(SUM(AZ52:AZ57),0)</f>
        <v>0</v>
      </c>
      <c r="BA51" s="74">
        <f>ROUND(SUM(BA52:BA57),0)</f>
        <v>0</v>
      </c>
      <c r="BB51" s="74">
        <f>ROUND(SUM(BB52:BB57),0)</f>
        <v>0</v>
      </c>
      <c r="BC51" s="74">
        <f>ROUND(SUM(BC52:BC57),0)</f>
        <v>0</v>
      </c>
      <c r="BD51" s="76">
        <f>ROUND(SUM(BD52:BD57),0)</f>
        <v>0</v>
      </c>
      <c r="BS51" s="58" t="s">
        <v>72</v>
      </c>
      <c r="BT51" s="58" t="s">
        <v>73</v>
      </c>
      <c r="BU51" s="77" t="s">
        <v>74</v>
      </c>
      <c r="BV51" s="58" t="s">
        <v>75</v>
      </c>
      <c r="BW51" s="58" t="s">
        <v>5</v>
      </c>
      <c r="BX51" s="58" t="s">
        <v>76</v>
      </c>
      <c r="CL51" s="58" t="s">
        <v>3</v>
      </c>
    </row>
    <row r="52" spans="1:91" s="5" customFormat="1" ht="22.5" customHeight="1" x14ac:dyDescent="0.3">
      <c r="A52" s="231" t="s">
        <v>2051</v>
      </c>
      <c r="B52" s="78"/>
      <c r="C52" s="79"/>
      <c r="D52" s="325" t="s">
        <v>77</v>
      </c>
      <c r="E52" s="324"/>
      <c r="F52" s="324"/>
      <c r="G52" s="324"/>
      <c r="H52" s="324"/>
      <c r="I52" s="80"/>
      <c r="J52" s="325" t="s">
        <v>78</v>
      </c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23">
        <f>'1a - stavební řešení'!J27</f>
        <v>0</v>
      </c>
      <c r="AH52" s="324"/>
      <c r="AI52" s="324"/>
      <c r="AJ52" s="324"/>
      <c r="AK52" s="324"/>
      <c r="AL52" s="324"/>
      <c r="AM52" s="324"/>
      <c r="AN52" s="323">
        <f t="shared" si="0"/>
        <v>0</v>
      </c>
      <c r="AO52" s="324"/>
      <c r="AP52" s="324"/>
      <c r="AQ52" s="81" t="s">
        <v>79</v>
      </c>
      <c r="AR52" s="78"/>
      <c r="AS52" s="82">
        <v>0</v>
      </c>
      <c r="AT52" s="83">
        <f t="shared" si="1"/>
        <v>0</v>
      </c>
      <c r="AU52" s="84">
        <f>'1a - stavební řešení'!P100</f>
        <v>0</v>
      </c>
      <c r="AV52" s="83">
        <f>'1a - stavební řešení'!J30</f>
        <v>0</v>
      </c>
      <c r="AW52" s="83">
        <f>'1a - stavební řešení'!J31</f>
        <v>0</v>
      </c>
      <c r="AX52" s="83">
        <f>'1a - stavební řešení'!J32</f>
        <v>0</v>
      </c>
      <c r="AY52" s="83">
        <f>'1a - stavební řešení'!J33</f>
        <v>0</v>
      </c>
      <c r="AZ52" s="83">
        <f>'1a - stavební řešení'!F30</f>
        <v>0</v>
      </c>
      <c r="BA52" s="83">
        <f>'1a - stavební řešení'!F31</f>
        <v>0</v>
      </c>
      <c r="BB52" s="83">
        <f>'1a - stavební řešení'!F32</f>
        <v>0</v>
      </c>
      <c r="BC52" s="83">
        <f>'1a - stavební řešení'!F33</f>
        <v>0</v>
      </c>
      <c r="BD52" s="85">
        <f>'1a - stavební řešení'!F34</f>
        <v>0</v>
      </c>
      <c r="BT52" s="86" t="s">
        <v>9</v>
      </c>
      <c r="BV52" s="86" t="s">
        <v>75</v>
      </c>
      <c r="BW52" s="86" t="s">
        <v>80</v>
      </c>
      <c r="BX52" s="86" t="s">
        <v>5</v>
      </c>
      <c r="CL52" s="86" t="s">
        <v>3</v>
      </c>
      <c r="CM52" s="86" t="s">
        <v>81</v>
      </c>
    </row>
    <row r="53" spans="1:91" s="5" customFormat="1" ht="22.5" customHeight="1" x14ac:dyDescent="0.3">
      <c r="A53" s="231" t="s">
        <v>2051</v>
      </c>
      <c r="B53" s="78"/>
      <c r="C53" s="79"/>
      <c r="D53" s="325" t="s">
        <v>82</v>
      </c>
      <c r="E53" s="324"/>
      <c r="F53" s="324"/>
      <c r="G53" s="324"/>
      <c r="H53" s="324"/>
      <c r="I53" s="80"/>
      <c r="J53" s="325" t="s">
        <v>83</v>
      </c>
      <c r="K53" s="324"/>
      <c r="L53" s="324"/>
      <c r="M53" s="324"/>
      <c r="N53" s="324"/>
      <c r="O53" s="324"/>
      <c r="P53" s="324"/>
      <c r="Q53" s="324"/>
      <c r="R53" s="324"/>
      <c r="S53" s="324"/>
      <c r="T53" s="324"/>
      <c r="U53" s="324"/>
      <c r="V53" s="324"/>
      <c r="W53" s="324"/>
      <c r="X53" s="324"/>
      <c r="Y53" s="324"/>
      <c r="Z53" s="324"/>
      <c r="AA53" s="324"/>
      <c r="AB53" s="324"/>
      <c r="AC53" s="324"/>
      <c r="AD53" s="324"/>
      <c r="AE53" s="324"/>
      <c r="AF53" s="324"/>
      <c r="AG53" s="323">
        <f>'1b - zdravotní technika'!J27</f>
        <v>0</v>
      </c>
      <c r="AH53" s="324"/>
      <c r="AI53" s="324"/>
      <c r="AJ53" s="324"/>
      <c r="AK53" s="324"/>
      <c r="AL53" s="324"/>
      <c r="AM53" s="324"/>
      <c r="AN53" s="323">
        <f t="shared" si="0"/>
        <v>0</v>
      </c>
      <c r="AO53" s="324"/>
      <c r="AP53" s="324"/>
      <c r="AQ53" s="81" t="s">
        <v>79</v>
      </c>
      <c r="AR53" s="78"/>
      <c r="AS53" s="82">
        <v>0</v>
      </c>
      <c r="AT53" s="83">
        <f t="shared" si="1"/>
        <v>0</v>
      </c>
      <c r="AU53" s="84">
        <f>'1b - zdravotní technika'!P84</f>
        <v>0</v>
      </c>
      <c r="AV53" s="83">
        <f>'1b - zdravotní technika'!J30</f>
        <v>0</v>
      </c>
      <c r="AW53" s="83">
        <f>'1b - zdravotní technika'!J31</f>
        <v>0</v>
      </c>
      <c r="AX53" s="83">
        <f>'1b - zdravotní technika'!J32</f>
        <v>0</v>
      </c>
      <c r="AY53" s="83">
        <f>'1b - zdravotní technika'!J33</f>
        <v>0</v>
      </c>
      <c r="AZ53" s="83">
        <f>'1b - zdravotní technika'!F30</f>
        <v>0</v>
      </c>
      <c r="BA53" s="83">
        <f>'1b - zdravotní technika'!F31</f>
        <v>0</v>
      </c>
      <c r="BB53" s="83">
        <f>'1b - zdravotní technika'!F32</f>
        <v>0</v>
      </c>
      <c r="BC53" s="83">
        <f>'1b - zdravotní technika'!F33</f>
        <v>0</v>
      </c>
      <c r="BD53" s="85">
        <f>'1b - zdravotní technika'!F34</f>
        <v>0</v>
      </c>
      <c r="BT53" s="86" t="s">
        <v>9</v>
      </c>
      <c r="BV53" s="86" t="s">
        <v>75</v>
      </c>
      <c r="BW53" s="86" t="s">
        <v>84</v>
      </c>
      <c r="BX53" s="86" t="s">
        <v>5</v>
      </c>
      <c r="CL53" s="86" t="s">
        <v>3</v>
      </c>
      <c r="CM53" s="86" t="s">
        <v>81</v>
      </c>
    </row>
    <row r="54" spans="1:91" s="5" customFormat="1" ht="22.5" customHeight="1" x14ac:dyDescent="0.3">
      <c r="A54" s="231" t="s">
        <v>2051</v>
      </c>
      <c r="B54" s="78"/>
      <c r="C54" s="79"/>
      <c r="D54" s="325" t="s">
        <v>85</v>
      </c>
      <c r="E54" s="324"/>
      <c r="F54" s="324"/>
      <c r="G54" s="324"/>
      <c r="H54" s="324"/>
      <c r="I54" s="80"/>
      <c r="J54" s="325" t="s">
        <v>86</v>
      </c>
      <c r="K54" s="324"/>
      <c r="L54" s="324"/>
      <c r="M54" s="324"/>
      <c r="N54" s="324"/>
      <c r="O54" s="324"/>
      <c r="P54" s="324"/>
      <c r="Q54" s="324"/>
      <c r="R54" s="324"/>
      <c r="S54" s="324"/>
      <c r="T54" s="324"/>
      <c r="U54" s="324"/>
      <c r="V54" s="324"/>
      <c r="W54" s="324"/>
      <c r="X54" s="324"/>
      <c r="Y54" s="324"/>
      <c r="Z54" s="324"/>
      <c r="AA54" s="324"/>
      <c r="AB54" s="324"/>
      <c r="AC54" s="324"/>
      <c r="AD54" s="324"/>
      <c r="AE54" s="324"/>
      <c r="AF54" s="324"/>
      <c r="AG54" s="323">
        <f>'1c - ústřední vytápění'!J27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81" t="s">
        <v>79</v>
      </c>
      <c r="AR54" s="78"/>
      <c r="AS54" s="82">
        <v>0</v>
      </c>
      <c r="AT54" s="83">
        <f t="shared" si="1"/>
        <v>0</v>
      </c>
      <c r="AU54" s="84">
        <f>'1c - ústřední vytápění'!P83</f>
        <v>0</v>
      </c>
      <c r="AV54" s="83">
        <f>'1c - ústřední vytápění'!J30</f>
        <v>0</v>
      </c>
      <c r="AW54" s="83">
        <f>'1c - ústřední vytápění'!J31</f>
        <v>0</v>
      </c>
      <c r="AX54" s="83">
        <f>'1c - ústřední vytápění'!J32</f>
        <v>0</v>
      </c>
      <c r="AY54" s="83">
        <f>'1c - ústřední vytápění'!J33</f>
        <v>0</v>
      </c>
      <c r="AZ54" s="83">
        <f>'1c - ústřední vytápění'!F30</f>
        <v>0</v>
      </c>
      <c r="BA54" s="83">
        <f>'1c - ústřední vytápění'!F31</f>
        <v>0</v>
      </c>
      <c r="BB54" s="83">
        <f>'1c - ústřední vytápění'!F32</f>
        <v>0</v>
      </c>
      <c r="BC54" s="83">
        <f>'1c - ústřední vytápění'!F33</f>
        <v>0</v>
      </c>
      <c r="BD54" s="85">
        <f>'1c - ústřední vytápění'!F34</f>
        <v>0</v>
      </c>
      <c r="BT54" s="86" t="s">
        <v>9</v>
      </c>
      <c r="BV54" s="86" t="s">
        <v>75</v>
      </c>
      <c r="BW54" s="86" t="s">
        <v>87</v>
      </c>
      <c r="BX54" s="86" t="s">
        <v>5</v>
      </c>
      <c r="CL54" s="86" t="s">
        <v>3</v>
      </c>
      <c r="CM54" s="86" t="s">
        <v>81</v>
      </c>
    </row>
    <row r="55" spans="1:91" s="5" customFormat="1" ht="22.5" customHeight="1" x14ac:dyDescent="0.3">
      <c r="A55" s="231" t="s">
        <v>2051</v>
      </c>
      <c r="B55" s="78"/>
      <c r="C55" s="79"/>
      <c r="D55" s="325" t="s">
        <v>88</v>
      </c>
      <c r="E55" s="324"/>
      <c r="F55" s="324"/>
      <c r="G55" s="324"/>
      <c r="H55" s="324"/>
      <c r="I55" s="80"/>
      <c r="J55" s="325" t="s">
        <v>89</v>
      </c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23">
        <f>'1d - větrání'!J27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81" t="s">
        <v>79</v>
      </c>
      <c r="AR55" s="78"/>
      <c r="AS55" s="82">
        <v>0</v>
      </c>
      <c r="AT55" s="83">
        <f t="shared" si="1"/>
        <v>0</v>
      </c>
      <c r="AU55" s="84">
        <f>'1d - větrání'!P78</f>
        <v>0</v>
      </c>
      <c r="AV55" s="83">
        <f>'1d - větrání'!J30</f>
        <v>0</v>
      </c>
      <c r="AW55" s="83">
        <f>'1d - větrání'!J31</f>
        <v>0</v>
      </c>
      <c r="AX55" s="83">
        <f>'1d - větrání'!J32</f>
        <v>0</v>
      </c>
      <c r="AY55" s="83">
        <f>'1d - větrání'!J33</f>
        <v>0</v>
      </c>
      <c r="AZ55" s="83">
        <f>'1d - větrání'!F30</f>
        <v>0</v>
      </c>
      <c r="BA55" s="83">
        <f>'1d - větrání'!F31</f>
        <v>0</v>
      </c>
      <c r="BB55" s="83">
        <f>'1d - větrání'!F32</f>
        <v>0</v>
      </c>
      <c r="BC55" s="83">
        <f>'1d - větrání'!F33</f>
        <v>0</v>
      </c>
      <c r="BD55" s="85">
        <f>'1d - větrání'!F34</f>
        <v>0</v>
      </c>
      <c r="BT55" s="86" t="s">
        <v>9</v>
      </c>
      <c r="BV55" s="86" t="s">
        <v>75</v>
      </c>
      <c r="BW55" s="86" t="s">
        <v>90</v>
      </c>
      <c r="BX55" s="86" t="s">
        <v>5</v>
      </c>
      <c r="CL55" s="86" t="s">
        <v>3</v>
      </c>
      <c r="CM55" s="86" t="s">
        <v>81</v>
      </c>
    </row>
    <row r="56" spans="1:91" s="5" customFormat="1" ht="22.5" customHeight="1" x14ac:dyDescent="0.3">
      <c r="A56" s="231" t="s">
        <v>2051</v>
      </c>
      <c r="B56" s="78"/>
      <c r="C56" s="79"/>
      <c r="D56" s="325" t="s">
        <v>91</v>
      </c>
      <c r="E56" s="324"/>
      <c r="F56" s="324"/>
      <c r="G56" s="324"/>
      <c r="H56" s="324"/>
      <c r="I56" s="80"/>
      <c r="J56" s="325" t="s">
        <v>92</v>
      </c>
      <c r="K56" s="324"/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323">
        <f>'1e - Elektroinstalace'!J27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81" t="s">
        <v>79</v>
      </c>
      <c r="AR56" s="78"/>
      <c r="AS56" s="82">
        <v>0</v>
      </c>
      <c r="AT56" s="83">
        <f t="shared" si="1"/>
        <v>0</v>
      </c>
      <c r="AU56" s="84">
        <f>'1e - Elektroinstalace'!P79</f>
        <v>0</v>
      </c>
      <c r="AV56" s="83">
        <f>'1e - Elektroinstalace'!J30</f>
        <v>0</v>
      </c>
      <c r="AW56" s="83">
        <f>'1e - Elektroinstalace'!J31</f>
        <v>0</v>
      </c>
      <c r="AX56" s="83">
        <f>'1e - Elektroinstalace'!J32</f>
        <v>0</v>
      </c>
      <c r="AY56" s="83">
        <f>'1e - Elektroinstalace'!J33</f>
        <v>0</v>
      </c>
      <c r="AZ56" s="83">
        <f>'1e - Elektroinstalace'!F30</f>
        <v>0</v>
      </c>
      <c r="BA56" s="83">
        <f>'1e - Elektroinstalace'!F31</f>
        <v>0</v>
      </c>
      <c r="BB56" s="83">
        <f>'1e - Elektroinstalace'!F32</f>
        <v>0</v>
      </c>
      <c r="BC56" s="83">
        <f>'1e - Elektroinstalace'!F33</f>
        <v>0</v>
      </c>
      <c r="BD56" s="85">
        <f>'1e - Elektroinstalace'!F34</f>
        <v>0</v>
      </c>
      <c r="BT56" s="86" t="s">
        <v>9</v>
      </c>
      <c r="BV56" s="86" t="s">
        <v>75</v>
      </c>
      <c r="BW56" s="86" t="s">
        <v>93</v>
      </c>
      <c r="BX56" s="86" t="s">
        <v>5</v>
      </c>
      <c r="CL56" s="86" t="s">
        <v>3</v>
      </c>
      <c r="CM56" s="86" t="s">
        <v>81</v>
      </c>
    </row>
    <row r="57" spans="1:91" s="5" customFormat="1" ht="22.5" customHeight="1" x14ac:dyDescent="0.3">
      <c r="A57" s="231" t="s">
        <v>2051</v>
      </c>
      <c r="B57" s="78"/>
      <c r="C57" s="79"/>
      <c r="D57" s="325" t="s">
        <v>81</v>
      </c>
      <c r="E57" s="324"/>
      <c r="F57" s="324"/>
      <c r="G57" s="324"/>
      <c r="H57" s="324"/>
      <c r="I57" s="80"/>
      <c r="J57" s="325" t="s">
        <v>94</v>
      </c>
      <c r="K57" s="324"/>
      <c r="L57" s="324"/>
      <c r="M57" s="324"/>
      <c r="N57" s="324"/>
      <c r="O57" s="324"/>
      <c r="P57" s="324"/>
      <c r="Q57" s="324"/>
      <c r="R57" s="324"/>
      <c r="S57" s="324"/>
      <c r="T57" s="324"/>
      <c r="U57" s="324"/>
      <c r="V57" s="324"/>
      <c r="W57" s="324"/>
      <c r="X57" s="324"/>
      <c r="Y57" s="324"/>
      <c r="Z57" s="324"/>
      <c r="AA57" s="324"/>
      <c r="AB57" s="324"/>
      <c r="AC57" s="324"/>
      <c r="AD57" s="324"/>
      <c r="AE57" s="324"/>
      <c r="AF57" s="324"/>
      <c r="AG57" s="323">
        <f>'2 - Ostatní a vedlejší ná...'!J27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81" t="s">
        <v>79</v>
      </c>
      <c r="AR57" s="78"/>
      <c r="AS57" s="87">
        <v>0</v>
      </c>
      <c r="AT57" s="88">
        <f t="shared" si="1"/>
        <v>0</v>
      </c>
      <c r="AU57" s="89">
        <f>'2 - Ostatní a vedlejší ná...'!P86</f>
        <v>0</v>
      </c>
      <c r="AV57" s="88">
        <f>'2 - Ostatní a vedlejší ná...'!J30</f>
        <v>0</v>
      </c>
      <c r="AW57" s="88">
        <f>'2 - Ostatní a vedlejší ná...'!J31</f>
        <v>0</v>
      </c>
      <c r="AX57" s="88">
        <f>'2 - Ostatní a vedlejší ná...'!J32</f>
        <v>0</v>
      </c>
      <c r="AY57" s="88">
        <f>'2 - Ostatní a vedlejší ná...'!J33</f>
        <v>0</v>
      </c>
      <c r="AZ57" s="88">
        <f>'2 - Ostatní a vedlejší ná...'!F30</f>
        <v>0</v>
      </c>
      <c r="BA57" s="88">
        <f>'2 - Ostatní a vedlejší ná...'!F31</f>
        <v>0</v>
      </c>
      <c r="BB57" s="88">
        <f>'2 - Ostatní a vedlejší ná...'!F32</f>
        <v>0</v>
      </c>
      <c r="BC57" s="88">
        <f>'2 - Ostatní a vedlejší ná...'!F33</f>
        <v>0</v>
      </c>
      <c r="BD57" s="90">
        <f>'2 - Ostatní a vedlejší ná...'!F34</f>
        <v>0</v>
      </c>
      <c r="BT57" s="86" t="s">
        <v>9</v>
      </c>
      <c r="BV57" s="86" t="s">
        <v>75</v>
      </c>
      <c r="BW57" s="86" t="s">
        <v>95</v>
      </c>
      <c r="BX57" s="86" t="s">
        <v>5</v>
      </c>
      <c r="CL57" s="86" t="s">
        <v>3</v>
      </c>
      <c r="CM57" s="86" t="s">
        <v>81</v>
      </c>
    </row>
    <row r="58" spans="1:91" s="1" customFormat="1" ht="30" customHeight="1" x14ac:dyDescent="0.3">
      <c r="B58" s="34"/>
      <c r="AR58" s="34"/>
    </row>
    <row r="59" spans="1:91" s="1" customFormat="1" ht="6.95" customHeight="1" x14ac:dyDescent="0.3"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34"/>
    </row>
  </sheetData>
  <mergeCells count="61"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a - stavební řešení'!C2" tooltip="1a - stavební řešení" display="/"/>
    <hyperlink ref="A53" location="'1b - zdravotní technika'!C2" tooltip="1b - zdravotní technika" display="/"/>
    <hyperlink ref="A54" location="'1c - ústřední vytápění'!C2" tooltip="1c - ústřední vytápění" display="/"/>
    <hyperlink ref="A55" location="'1d - větrání'!C2" tooltip="1d - větrání" display="/"/>
    <hyperlink ref="A56" location="'1e - Elektroinstalace'!C2" tooltip="1e - Elektroinstalace" display="/"/>
    <hyperlink ref="A57" location="'2 - Ostatní a vedlejší ná...'!C2" tooltip="2 - Ostatní a vedlejší ná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49"/>
  <sheetViews>
    <sheetView showGridLines="0" workbookViewId="0">
      <pane ySplit="1" topLeftCell="A60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33"/>
      <c r="C1" s="233"/>
      <c r="D1" s="232" t="s">
        <v>1</v>
      </c>
      <c r="E1" s="233"/>
      <c r="F1" s="234" t="s">
        <v>2052</v>
      </c>
      <c r="G1" s="357" t="s">
        <v>2053</v>
      </c>
      <c r="H1" s="357"/>
      <c r="I1" s="239"/>
      <c r="J1" s="234" t="s">
        <v>2054</v>
      </c>
      <c r="K1" s="232" t="s">
        <v>96</v>
      </c>
      <c r="L1" s="234" t="s">
        <v>2055</v>
      </c>
      <c r="M1" s="234"/>
      <c r="N1" s="234"/>
      <c r="O1" s="234"/>
      <c r="P1" s="234"/>
      <c r="Q1" s="234"/>
      <c r="R1" s="234"/>
      <c r="S1" s="234"/>
      <c r="T1" s="234"/>
      <c r="U1" s="230"/>
      <c r="V1" s="23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21" t="s">
        <v>6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80</v>
      </c>
      <c r="AZ2" s="92" t="s">
        <v>97</v>
      </c>
      <c r="BA2" s="92" t="s">
        <v>98</v>
      </c>
      <c r="BB2" s="92" t="s">
        <v>3</v>
      </c>
      <c r="BC2" s="92" t="s">
        <v>99</v>
      </c>
      <c r="BD2" s="92" t="s">
        <v>81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81</v>
      </c>
      <c r="AZ3" s="92" t="s">
        <v>100</v>
      </c>
      <c r="BA3" s="92" t="s">
        <v>101</v>
      </c>
      <c r="BB3" s="92" t="s">
        <v>3</v>
      </c>
      <c r="BC3" s="92" t="s">
        <v>102</v>
      </c>
      <c r="BD3" s="92" t="s">
        <v>81</v>
      </c>
    </row>
    <row r="4" spans="1:70" ht="36.950000000000003" customHeight="1" x14ac:dyDescent="0.3">
      <c r="B4" s="21"/>
      <c r="C4" s="22"/>
      <c r="D4" s="23" t="s">
        <v>103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  <c r="AZ4" s="92" t="s">
        <v>104</v>
      </c>
      <c r="BA4" s="92" t="s">
        <v>105</v>
      </c>
      <c r="BB4" s="92" t="s">
        <v>3</v>
      </c>
      <c r="BC4" s="92" t="s">
        <v>106</v>
      </c>
      <c r="BD4" s="92" t="s">
        <v>81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  <c r="AZ5" s="92" t="s">
        <v>107</v>
      </c>
      <c r="BA5" s="92" t="s">
        <v>108</v>
      </c>
      <c r="BB5" s="92" t="s">
        <v>3</v>
      </c>
      <c r="BC5" s="92" t="s">
        <v>109</v>
      </c>
      <c r="BD5" s="92" t="s">
        <v>81</v>
      </c>
    </row>
    <row r="6" spans="1:70" ht="15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  <c r="AZ6" s="92" t="s">
        <v>110</v>
      </c>
      <c r="BA6" s="92" t="s">
        <v>111</v>
      </c>
      <c r="BB6" s="92" t="s">
        <v>3</v>
      </c>
      <c r="BC6" s="92" t="s">
        <v>112</v>
      </c>
      <c r="BD6" s="92" t="s">
        <v>81</v>
      </c>
    </row>
    <row r="7" spans="1:70" ht="22.5" customHeight="1" x14ac:dyDescent="0.3">
      <c r="B7" s="21"/>
      <c r="C7" s="22"/>
      <c r="D7" s="22"/>
      <c r="E7" s="358" t="str">
        <f>'Rekapitulace stavby'!K6</f>
        <v>Rekonstrukce školy J.A.Komenského pro účely MÚ ve D.K.n.L.</v>
      </c>
      <c r="F7" s="349"/>
      <c r="G7" s="349"/>
      <c r="H7" s="349"/>
      <c r="I7" s="94"/>
      <c r="J7" s="22"/>
      <c r="K7" s="24"/>
      <c r="AZ7" s="92" t="s">
        <v>113</v>
      </c>
      <c r="BA7" s="92" t="s">
        <v>113</v>
      </c>
      <c r="BB7" s="92" t="s">
        <v>3</v>
      </c>
      <c r="BC7" s="92" t="s">
        <v>114</v>
      </c>
      <c r="BD7" s="92" t="s">
        <v>81</v>
      </c>
    </row>
    <row r="8" spans="1:70" s="1" customFormat="1" ht="15" x14ac:dyDescent="0.3">
      <c r="B8" s="34"/>
      <c r="C8" s="35"/>
      <c r="D8" s="30" t="s">
        <v>115</v>
      </c>
      <c r="E8" s="35"/>
      <c r="F8" s="35"/>
      <c r="G8" s="35"/>
      <c r="H8" s="35"/>
      <c r="I8" s="95"/>
      <c r="J8" s="35"/>
      <c r="K8" s="38"/>
      <c r="AZ8" s="92" t="s">
        <v>116</v>
      </c>
      <c r="BA8" s="92" t="s">
        <v>116</v>
      </c>
      <c r="BB8" s="92" t="s">
        <v>3</v>
      </c>
      <c r="BC8" s="92" t="s">
        <v>117</v>
      </c>
      <c r="BD8" s="92" t="s">
        <v>81</v>
      </c>
    </row>
    <row r="9" spans="1:70" s="1" customFormat="1" ht="36.950000000000003" customHeight="1" x14ac:dyDescent="0.3">
      <c r="B9" s="34"/>
      <c r="C9" s="35"/>
      <c r="D9" s="35"/>
      <c r="E9" s="359" t="s">
        <v>118</v>
      </c>
      <c r="F9" s="334"/>
      <c r="G9" s="334"/>
      <c r="H9" s="334"/>
      <c r="I9" s="95"/>
      <c r="J9" s="35"/>
      <c r="K9" s="38"/>
      <c r="AZ9" s="92" t="s">
        <v>119</v>
      </c>
      <c r="BA9" s="92" t="s">
        <v>119</v>
      </c>
      <c r="BB9" s="92" t="s">
        <v>3</v>
      </c>
      <c r="BC9" s="92" t="s">
        <v>120</v>
      </c>
      <c r="BD9" s="92" t="s">
        <v>81</v>
      </c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  <c r="AZ10" s="92" t="s">
        <v>121</v>
      </c>
      <c r="BA10" s="92" t="s">
        <v>121</v>
      </c>
      <c r="BB10" s="92" t="s">
        <v>3</v>
      </c>
      <c r="BC10" s="92" t="s">
        <v>122</v>
      </c>
      <c r="BD10" s="92" t="s">
        <v>81</v>
      </c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  <c r="AZ11" s="92" t="s">
        <v>123</v>
      </c>
      <c r="BA11" s="92" t="s">
        <v>123</v>
      </c>
      <c r="BB11" s="92" t="s">
        <v>3</v>
      </c>
      <c r="BC11" s="92" t="s">
        <v>124</v>
      </c>
      <c r="BD11" s="92" t="s">
        <v>81</v>
      </c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10.08.2016</v>
      </c>
      <c r="K12" s="38"/>
      <c r="AZ12" s="92" t="s">
        <v>125</v>
      </c>
      <c r="BA12" s="92" t="s">
        <v>125</v>
      </c>
      <c r="BB12" s="92" t="s">
        <v>3</v>
      </c>
      <c r="BC12" s="92" t="s">
        <v>126</v>
      </c>
      <c r="BD12" s="92" t="s">
        <v>81</v>
      </c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  <c r="AZ13" s="92" t="s">
        <v>127</v>
      </c>
      <c r="BA13" s="92" t="s">
        <v>127</v>
      </c>
      <c r="BB13" s="92" t="s">
        <v>3</v>
      </c>
      <c r="BC13" s="92" t="s">
        <v>128</v>
      </c>
      <c r="BD13" s="92" t="s">
        <v>81</v>
      </c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  <c r="AZ14" s="92" t="s">
        <v>129</v>
      </c>
      <c r="BA14" s="92" t="s">
        <v>129</v>
      </c>
      <c r="BB14" s="92" t="s">
        <v>3</v>
      </c>
      <c r="BC14" s="92" t="s">
        <v>130</v>
      </c>
      <c r="BD14" s="92" t="s">
        <v>81</v>
      </c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  <c r="AZ15" s="92" t="s">
        <v>131</v>
      </c>
      <c r="BA15" s="92" t="s">
        <v>131</v>
      </c>
      <c r="BB15" s="92" t="s">
        <v>3</v>
      </c>
      <c r="BC15" s="92" t="s">
        <v>132</v>
      </c>
      <c r="BD15" s="92" t="s">
        <v>81</v>
      </c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  <c r="AZ16" s="92" t="s">
        <v>133</v>
      </c>
      <c r="BA16" s="92" t="s">
        <v>133</v>
      </c>
      <c r="BB16" s="92" t="s">
        <v>3</v>
      </c>
      <c r="BC16" s="92" t="s">
        <v>134</v>
      </c>
      <c r="BD16" s="92" t="s">
        <v>81</v>
      </c>
    </row>
    <row r="17" spans="2:56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  <c r="AZ17" s="92" t="s">
        <v>135</v>
      </c>
      <c r="BA17" s="92" t="s">
        <v>136</v>
      </c>
      <c r="BB17" s="92" t="s">
        <v>3</v>
      </c>
      <c r="BC17" s="92" t="s">
        <v>137</v>
      </c>
      <c r="BD17" s="92" t="s">
        <v>81</v>
      </c>
    </row>
    <row r="18" spans="2:56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  <c r="AZ18" s="92" t="s">
        <v>138</v>
      </c>
      <c r="BA18" s="92" t="s">
        <v>139</v>
      </c>
      <c r="BB18" s="92" t="s">
        <v>3</v>
      </c>
      <c r="BC18" s="92" t="s">
        <v>140</v>
      </c>
      <c r="BD18" s="92" t="s">
        <v>81</v>
      </c>
    </row>
    <row r="19" spans="2:56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  <c r="AZ19" s="92" t="s">
        <v>141</v>
      </c>
      <c r="BA19" s="92" t="s">
        <v>142</v>
      </c>
      <c r="BB19" s="92" t="s">
        <v>3</v>
      </c>
      <c r="BC19" s="92" t="s">
        <v>143</v>
      </c>
      <c r="BD19" s="92" t="s">
        <v>81</v>
      </c>
    </row>
    <row r="20" spans="2:56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  <c r="AZ20" s="92" t="s">
        <v>144</v>
      </c>
      <c r="BA20" s="92" t="s">
        <v>145</v>
      </c>
      <c r="BB20" s="92" t="s">
        <v>3</v>
      </c>
      <c r="BC20" s="92" t="s">
        <v>146</v>
      </c>
      <c r="BD20" s="92" t="s">
        <v>81</v>
      </c>
    </row>
    <row r="21" spans="2:56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  <c r="AZ21" s="92" t="s">
        <v>147</v>
      </c>
      <c r="BA21" s="92" t="s">
        <v>148</v>
      </c>
      <c r="BB21" s="92" t="s">
        <v>3</v>
      </c>
      <c r="BC21" s="92" t="s">
        <v>149</v>
      </c>
      <c r="BD21" s="92" t="s">
        <v>81</v>
      </c>
    </row>
    <row r="22" spans="2:56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  <c r="AZ22" s="92" t="s">
        <v>150</v>
      </c>
      <c r="BA22" s="92" t="s">
        <v>151</v>
      </c>
      <c r="BB22" s="92" t="s">
        <v>3</v>
      </c>
      <c r="BC22" s="92" t="s">
        <v>152</v>
      </c>
      <c r="BD22" s="92" t="s">
        <v>81</v>
      </c>
    </row>
    <row r="23" spans="2:56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  <c r="AZ23" s="92" t="s">
        <v>153</v>
      </c>
      <c r="BA23" s="92" t="s">
        <v>154</v>
      </c>
      <c r="BB23" s="92" t="s">
        <v>3</v>
      </c>
      <c r="BC23" s="92" t="s">
        <v>155</v>
      </c>
      <c r="BD23" s="92" t="s">
        <v>81</v>
      </c>
    </row>
    <row r="24" spans="2:56" s="6" customFormat="1" ht="63" customHeight="1" x14ac:dyDescent="0.3">
      <c r="B24" s="98"/>
      <c r="C24" s="99"/>
      <c r="D24" s="99"/>
      <c r="E24" s="352" t="s">
        <v>38</v>
      </c>
      <c r="F24" s="360"/>
      <c r="G24" s="360"/>
      <c r="H24" s="360"/>
      <c r="I24" s="100"/>
      <c r="J24" s="99"/>
      <c r="K24" s="101"/>
      <c r="AZ24" s="102" t="s">
        <v>156</v>
      </c>
      <c r="BA24" s="102" t="s">
        <v>157</v>
      </c>
      <c r="BB24" s="102" t="s">
        <v>3</v>
      </c>
      <c r="BC24" s="102" t="s">
        <v>158</v>
      </c>
      <c r="BD24" s="102" t="s">
        <v>81</v>
      </c>
    </row>
    <row r="25" spans="2:56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  <c r="AZ25" s="92" t="s">
        <v>159</v>
      </c>
      <c r="BA25" s="92" t="s">
        <v>160</v>
      </c>
      <c r="BB25" s="92" t="s">
        <v>3</v>
      </c>
      <c r="BC25" s="92" t="s">
        <v>161</v>
      </c>
      <c r="BD25" s="92" t="s">
        <v>81</v>
      </c>
    </row>
    <row r="26" spans="2:56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  <c r="AZ26" s="92" t="s">
        <v>162</v>
      </c>
      <c r="BA26" s="92" t="s">
        <v>163</v>
      </c>
      <c r="BB26" s="92" t="s">
        <v>3</v>
      </c>
      <c r="BC26" s="92" t="s">
        <v>164</v>
      </c>
      <c r="BD26" s="92" t="s">
        <v>81</v>
      </c>
    </row>
    <row r="27" spans="2:56" s="1" customFormat="1" ht="25.35" customHeight="1" x14ac:dyDescent="0.3">
      <c r="B27" s="34"/>
      <c r="C27" s="35"/>
      <c r="D27" s="105" t="s">
        <v>39</v>
      </c>
      <c r="E27" s="35"/>
      <c r="F27" s="35"/>
      <c r="G27" s="35"/>
      <c r="H27" s="35"/>
      <c r="I27" s="95"/>
      <c r="J27" s="106">
        <f>ROUND(J100,0)</f>
        <v>0</v>
      </c>
      <c r="K27" s="38"/>
      <c r="AZ27" s="92" t="s">
        <v>165</v>
      </c>
      <c r="BA27" s="92" t="s">
        <v>166</v>
      </c>
      <c r="BB27" s="92" t="s">
        <v>3</v>
      </c>
      <c r="BC27" s="92" t="s">
        <v>167</v>
      </c>
      <c r="BD27" s="92" t="s">
        <v>81</v>
      </c>
    </row>
    <row r="28" spans="2:56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  <c r="AZ28" s="92" t="s">
        <v>168</v>
      </c>
      <c r="BA28" s="92" t="s">
        <v>169</v>
      </c>
      <c r="BB28" s="92" t="s">
        <v>3</v>
      </c>
      <c r="BC28" s="92" t="s">
        <v>130</v>
      </c>
      <c r="BD28" s="92" t="s">
        <v>81</v>
      </c>
    </row>
    <row r="29" spans="2:56" s="1" customFormat="1" ht="14.45" customHeight="1" x14ac:dyDescent="0.3">
      <c r="B29" s="34"/>
      <c r="C29" s="35"/>
      <c r="D29" s="35"/>
      <c r="E29" s="35"/>
      <c r="F29" s="39" t="s">
        <v>41</v>
      </c>
      <c r="G29" s="35"/>
      <c r="H29" s="35"/>
      <c r="I29" s="107" t="s">
        <v>40</v>
      </c>
      <c r="J29" s="39" t="s">
        <v>42</v>
      </c>
      <c r="K29" s="38"/>
    </row>
    <row r="30" spans="2:56" s="1" customFormat="1" ht="14.45" customHeight="1" x14ac:dyDescent="0.3">
      <c r="B30" s="34"/>
      <c r="C30" s="35"/>
      <c r="D30" s="42" t="s">
        <v>43</v>
      </c>
      <c r="E30" s="42" t="s">
        <v>44</v>
      </c>
      <c r="F30" s="108">
        <f>ROUND(SUM(BE100:BE1048), 0)</f>
        <v>0</v>
      </c>
      <c r="G30" s="35"/>
      <c r="H30" s="35"/>
      <c r="I30" s="109">
        <v>0.21</v>
      </c>
      <c r="J30" s="108">
        <f>ROUND(ROUND((SUM(BE100:BE1048)), 0)*I30, 0)</f>
        <v>0</v>
      </c>
      <c r="K30" s="38"/>
    </row>
    <row r="31" spans="2:56" s="1" customFormat="1" ht="14.45" customHeight="1" x14ac:dyDescent="0.3">
      <c r="B31" s="34"/>
      <c r="C31" s="35"/>
      <c r="D31" s="35"/>
      <c r="E31" s="42" t="s">
        <v>45</v>
      </c>
      <c r="F31" s="108">
        <f>ROUND(SUM(BF100:BF1048), 0)</f>
        <v>0</v>
      </c>
      <c r="G31" s="35"/>
      <c r="H31" s="35"/>
      <c r="I31" s="109">
        <v>0.15</v>
      </c>
      <c r="J31" s="108">
        <f>ROUND(ROUND((SUM(BF100:BF1048)), 0)*I31, 0)</f>
        <v>0</v>
      </c>
      <c r="K31" s="38"/>
    </row>
    <row r="32" spans="2:56" s="1" customFormat="1" ht="14.45" hidden="1" customHeight="1" x14ac:dyDescent="0.3">
      <c r="B32" s="34"/>
      <c r="C32" s="35"/>
      <c r="D32" s="35"/>
      <c r="E32" s="42" t="s">
        <v>46</v>
      </c>
      <c r="F32" s="108">
        <f>ROUND(SUM(BG100:BG1048),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47</v>
      </c>
      <c r="F33" s="108">
        <f>ROUND(SUM(BH100:BH1048),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48</v>
      </c>
      <c r="F34" s="108">
        <f>ROUND(SUM(BI100:BI1048),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49</v>
      </c>
      <c r="E36" s="64"/>
      <c r="F36" s="64"/>
      <c r="G36" s="112" t="s">
        <v>50</v>
      </c>
      <c r="H36" s="113" t="s">
        <v>51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170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358" t="str">
        <f>E7</f>
        <v>Rekonstrukce školy J.A.Komenského pro účely MÚ ve D.K.n.L.</v>
      </c>
      <c r="F45" s="334"/>
      <c r="G45" s="334"/>
      <c r="H45" s="334"/>
      <c r="I45" s="95"/>
      <c r="J45" s="35"/>
      <c r="K45" s="38"/>
    </row>
    <row r="46" spans="2:11" s="1" customFormat="1" ht="14.45" customHeight="1" x14ac:dyDescent="0.3">
      <c r="B46" s="34"/>
      <c r="C46" s="30" t="s">
        <v>115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359" t="str">
        <f>E9</f>
        <v>1a - stavební řešení</v>
      </c>
      <c r="F47" s="334"/>
      <c r="G47" s="334"/>
      <c r="H47" s="334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Dvůr Králové nad Labem</v>
      </c>
      <c r="G49" s="35"/>
      <c r="H49" s="35"/>
      <c r="I49" s="96" t="s">
        <v>24</v>
      </c>
      <c r="J49" s="97" t="str">
        <f>IF(J12="","",J12)</f>
        <v>10.08.2016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ht="15" x14ac:dyDescent="0.3">
      <c r="B51" s="34"/>
      <c r="C51" s="30" t="s">
        <v>28</v>
      </c>
      <c r="D51" s="35"/>
      <c r="E51" s="35"/>
      <c r="F51" s="28" t="str">
        <f>E15</f>
        <v>Město Dvůr Králové n.L., nám. TGM 38</v>
      </c>
      <c r="G51" s="35"/>
      <c r="H51" s="35"/>
      <c r="I51" s="96" t="s">
        <v>34</v>
      </c>
      <c r="J51" s="28" t="str">
        <f>E21</f>
        <v>Projektis spol. s r.o., Legionářská 562, D.K.n.L.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171</v>
      </c>
      <c r="D54" s="110"/>
      <c r="E54" s="110"/>
      <c r="F54" s="110"/>
      <c r="G54" s="110"/>
      <c r="H54" s="110"/>
      <c r="I54" s="121"/>
      <c r="J54" s="122" t="s">
        <v>172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173</v>
      </c>
      <c r="D56" s="35"/>
      <c r="E56" s="35"/>
      <c r="F56" s="35"/>
      <c r="G56" s="35"/>
      <c r="H56" s="35"/>
      <c r="I56" s="95"/>
      <c r="J56" s="106">
        <f>J100</f>
        <v>0</v>
      </c>
      <c r="K56" s="38"/>
      <c r="AU56" s="17" t="s">
        <v>174</v>
      </c>
    </row>
    <row r="57" spans="2:47" s="7" customFormat="1" ht="24.95" customHeight="1" x14ac:dyDescent="0.3">
      <c r="B57" s="125"/>
      <c r="C57" s="126"/>
      <c r="D57" s="127" t="s">
        <v>175</v>
      </c>
      <c r="E57" s="128"/>
      <c r="F57" s="128"/>
      <c r="G57" s="128"/>
      <c r="H57" s="128"/>
      <c r="I57" s="129"/>
      <c r="J57" s="130">
        <f>J101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176</v>
      </c>
      <c r="E58" s="135"/>
      <c r="F58" s="135"/>
      <c r="G58" s="135"/>
      <c r="H58" s="135"/>
      <c r="I58" s="136"/>
      <c r="J58" s="137">
        <f>J102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177</v>
      </c>
      <c r="E59" s="135"/>
      <c r="F59" s="135"/>
      <c r="G59" s="135"/>
      <c r="H59" s="135"/>
      <c r="I59" s="136"/>
      <c r="J59" s="137">
        <f>J126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178</v>
      </c>
      <c r="E60" s="135"/>
      <c r="F60" s="135"/>
      <c r="G60" s="135"/>
      <c r="H60" s="135"/>
      <c r="I60" s="136"/>
      <c r="J60" s="137">
        <f>J149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179</v>
      </c>
      <c r="E61" s="135"/>
      <c r="F61" s="135"/>
      <c r="G61" s="135"/>
      <c r="H61" s="135"/>
      <c r="I61" s="136"/>
      <c r="J61" s="137">
        <f>J218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180</v>
      </c>
      <c r="E62" s="135"/>
      <c r="F62" s="135"/>
      <c r="G62" s="135"/>
      <c r="H62" s="135"/>
      <c r="I62" s="136"/>
      <c r="J62" s="137">
        <f>J232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181</v>
      </c>
      <c r="E63" s="135"/>
      <c r="F63" s="135"/>
      <c r="G63" s="135"/>
      <c r="H63" s="135"/>
      <c r="I63" s="136"/>
      <c r="J63" s="137">
        <f>J379</f>
        <v>0</v>
      </c>
      <c r="K63" s="138"/>
    </row>
    <row r="64" spans="2:47" s="8" customFormat="1" ht="19.899999999999999" customHeight="1" x14ac:dyDescent="0.3">
      <c r="B64" s="132"/>
      <c r="C64" s="133"/>
      <c r="D64" s="134" t="s">
        <v>182</v>
      </c>
      <c r="E64" s="135"/>
      <c r="F64" s="135"/>
      <c r="G64" s="135"/>
      <c r="H64" s="135"/>
      <c r="I64" s="136"/>
      <c r="J64" s="137">
        <f>J493</f>
        <v>0</v>
      </c>
      <c r="K64" s="138"/>
    </row>
    <row r="65" spans="2:11" s="8" customFormat="1" ht="19.899999999999999" customHeight="1" x14ac:dyDescent="0.3">
      <c r="B65" s="132"/>
      <c r="C65" s="133"/>
      <c r="D65" s="134" t="s">
        <v>183</v>
      </c>
      <c r="E65" s="135"/>
      <c r="F65" s="135"/>
      <c r="G65" s="135"/>
      <c r="H65" s="135"/>
      <c r="I65" s="136"/>
      <c r="J65" s="137">
        <f>J501</f>
        <v>0</v>
      </c>
      <c r="K65" s="138"/>
    </row>
    <row r="66" spans="2:11" s="7" customFormat="1" ht="24.95" customHeight="1" x14ac:dyDescent="0.3">
      <c r="B66" s="125"/>
      <c r="C66" s="126"/>
      <c r="D66" s="127" t="s">
        <v>184</v>
      </c>
      <c r="E66" s="128"/>
      <c r="F66" s="128"/>
      <c r="G66" s="128"/>
      <c r="H66" s="128"/>
      <c r="I66" s="129"/>
      <c r="J66" s="130">
        <f>J503</f>
        <v>0</v>
      </c>
      <c r="K66" s="131"/>
    </row>
    <row r="67" spans="2:11" s="8" customFormat="1" ht="19.899999999999999" customHeight="1" x14ac:dyDescent="0.3">
      <c r="B67" s="132"/>
      <c r="C67" s="133"/>
      <c r="D67" s="134" t="s">
        <v>185</v>
      </c>
      <c r="E67" s="135"/>
      <c r="F67" s="135"/>
      <c r="G67" s="135"/>
      <c r="H67" s="135"/>
      <c r="I67" s="136"/>
      <c r="J67" s="137">
        <f>J504</f>
        <v>0</v>
      </c>
      <c r="K67" s="138"/>
    </row>
    <row r="68" spans="2:11" s="8" customFormat="1" ht="19.899999999999999" customHeight="1" x14ac:dyDescent="0.3">
      <c r="B68" s="132"/>
      <c r="C68" s="133"/>
      <c r="D68" s="134" t="s">
        <v>186</v>
      </c>
      <c r="E68" s="135"/>
      <c r="F68" s="135"/>
      <c r="G68" s="135"/>
      <c r="H68" s="135"/>
      <c r="I68" s="136"/>
      <c r="J68" s="137">
        <f>J543</f>
        <v>0</v>
      </c>
      <c r="K68" s="138"/>
    </row>
    <row r="69" spans="2:11" s="8" customFormat="1" ht="19.899999999999999" customHeight="1" x14ac:dyDescent="0.3">
      <c r="B69" s="132"/>
      <c r="C69" s="133"/>
      <c r="D69" s="134" t="s">
        <v>187</v>
      </c>
      <c r="E69" s="135"/>
      <c r="F69" s="135"/>
      <c r="G69" s="135"/>
      <c r="H69" s="135"/>
      <c r="I69" s="136"/>
      <c r="J69" s="137">
        <f>J572</f>
        <v>0</v>
      </c>
      <c r="K69" s="138"/>
    </row>
    <row r="70" spans="2:11" s="8" customFormat="1" ht="19.899999999999999" customHeight="1" x14ac:dyDescent="0.3">
      <c r="B70" s="132"/>
      <c r="C70" s="133"/>
      <c r="D70" s="134" t="s">
        <v>188</v>
      </c>
      <c r="E70" s="135"/>
      <c r="F70" s="135"/>
      <c r="G70" s="135"/>
      <c r="H70" s="135"/>
      <c r="I70" s="136"/>
      <c r="J70" s="137">
        <f>J647</f>
        <v>0</v>
      </c>
      <c r="K70" s="138"/>
    </row>
    <row r="71" spans="2:11" s="8" customFormat="1" ht="19.899999999999999" customHeight="1" x14ac:dyDescent="0.3">
      <c r="B71" s="132"/>
      <c r="C71" s="133"/>
      <c r="D71" s="134" t="s">
        <v>189</v>
      </c>
      <c r="E71" s="135"/>
      <c r="F71" s="135"/>
      <c r="G71" s="135"/>
      <c r="H71" s="135"/>
      <c r="I71" s="136"/>
      <c r="J71" s="137">
        <f>J841</f>
        <v>0</v>
      </c>
      <c r="K71" s="138"/>
    </row>
    <row r="72" spans="2:11" s="8" customFormat="1" ht="19.899999999999999" customHeight="1" x14ac:dyDescent="0.3">
      <c r="B72" s="132"/>
      <c r="C72" s="133"/>
      <c r="D72" s="134" t="s">
        <v>190</v>
      </c>
      <c r="E72" s="135"/>
      <c r="F72" s="135"/>
      <c r="G72" s="135"/>
      <c r="H72" s="135"/>
      <c r="I72" s="136"/>
      <c r="J72" s="137">
        <f>J889</f>
        <v>0</v>
      </c>
      <c r="K72" s="138"/>
    </row>
    <row r="73" spans="2:11" s="8" customFormat="1" ht="19.899999999999999" customHeight="1" x14ac:dyDescent="0.3">
      <c r="B73" s="132"/>
      <c r="C73" s="133"/>
      <c r="D73" s="134" t="s">
        <v>191</v>
      </c>
      <c r="E73" s="135"/>
      <c r="F73" s="135"/>
      <c r="G73" s="135"/>
      <c r="H73" s="135"/>
      <c r="I73" s="136"/>
      <c r="J73" s="137">
        <f>J918</f>
        <v>0</v>
      </c>
      <c r="K73" s="138"/>
    </row>
    <row r="74" spans="2:11" s="8" customFormat="1" ht="19.899999999999999" customHeight="1" x14ac:dyDescent="0.3">
      <c r="B74" s="132"/>
      <c r="C74" s="133"/>
      <c r="D74" s="134" t="s">
        <v>192</v>
      </c>
      <c r="E74" s="135"/>
      <c r="F74" s="135"/>
      <c r="G74" s="135"/>
      <c r="H74" s="135"/>
      <c r="I74" s="136"/>
      <c r="J74" s="137">
        <f>J930</f>
        <v>0</v>
      </c>
      <c r="K74" s="138"/>
    </row>
    <row r="75" spans="2:11" s="8" customFormat="1" ht="19.899999999999999" customHeight="1" x14ac:dyDescent="0.3">
      <c r="B75" s="132"/>
      <c r="C75" s="133"/>
      <c r="D75" s="134" t="s">
        <v>193</v>
      </c>
      <c r="E75" s="135"/>
      <c r="F75" s="135"/>
      <c r="G75" s="135"/>
      <c r="H75" s="135"/>
      <c r="I75" s="136"/>
      <c r="J75" s="137">
        <f>J934</f>
        <v>0</v>
      </c>
      <c r="K75" s="138"/>
    </row>
    <row r="76" spans="2:11" s="8" customFormat="1" ht="19.899999999999999" customHeight="1" x14ac:dyDescent="0.3">
      <c r="B76" s="132"/>
      <c r="C76" s="133"/>
      <c r="D76" s="134" t="s">
        <v>194</v>
      </c>
      <c r="E76" s="135"/>
      <c r="F76" s="135"/>
      <c r="G76" s="135"/>
      <c r="H76" s="135"/>
      <c r="I76" s="136"/>
      <c r="J76" s="137">
        <f>J968</f>
        <v>0</v>
      </c>
      <c r="K76" s="138"/>
    </row>
    <row r="77" spans="2:11" s="8" customFormat="1" ht="19.899999999999999" customHeight="1" x14ac:dyDescent="0.3">
      <c r="B77" s="132"/>
      <c r="C77" s="133"/>
      <c r="D77" s="134" t="s">
        <v>195</v>
      </c>
      <c r="E77" s="135"/>
      <c r="F77" s="135"/>
      <c r="G77" s="135"/>
      <c r="H77" s="135"/>
      <c r="I77" s="136"/>
      <c r="J77" s="137">
        <f>J1008</f>
        <v>0</v>
      </c>
      <c r="K77" s="138"/>
    </row>
    <row r="78" spans="2:11" s="8" customFormat="1" ht="19.899999999999999" customHeight="1" x14ac:dyDescent="0.3">
      <c r="B78" s="132"/>
      <c r="C78" s="133"/>
      <c r="D78" s="134" t="s">
        <v>196</v>
      </c>
      <c r="E78" s="135"/>
      <c r="F78" s="135"/>
      <c r="G78" s="135"/>
      <c r="H78" s="135"/>
      <c r="I78" s="136"/>
      <c r="J78" s="137">
        <f>J1017</f>
        <v>0</v>
      </c>
      <c r="K78" s="138"/>
    </row>
    <row r="79" spans="2:11" s="8" customFormat="1" ht="19.899999999999999" customHeight="1" x14ac:dyDescent="0.3">
      <c r="B79" s="132"/>
      <c r="C79" s="133"/>
      <c r="D79" s="134" t="s">
        <v>197</v>
      </c>
      <c r="E79" s="135"/>
      <c r="F79" s="135"/>
      <c r="G79" s="135"/>
      <c r="H79" s="135"/>
      <c r="I79" s="136"/>
      <c r="J79" s="137">
        <f>J1031</f>
        <v>0</v>
      </c>
      <c r="K79" s="138"/>
    </row>
    <row r="80" spans="2:11" s="8" customFormat="1" ht="19.899999999999999" customHeight="1" x14ac:dyDescent="0.3">
      <c r="B80" s="132"/>
      <c r="C80" s="133"/>
      <c r="D80" s="134" t="s">
        <v>198</v>
      </c>
      <c r="E80" s="135"/>
      <c r="F80" s="135"/>
      <c r="G80" s="135"/>
      <c r="H80" s="135"/>
      <c r="I80" s="136"/>
      <c r="J80" s="137">
        <f>J1047</f>
        <v>0</v>
      </c>
      <c r="K80" s="138"/>
    </row>
    <row r="81" spans="2:12" s="1" customFormat="1" ht="21.75" customHeight="1" x14ac:dyDescent="0.3">
      <c r="B81" s="34"/>
      <c r="C81" s="35"/>
      <c r="D81" s="35"/>
      <c r="E81" s="35"/>
      <c r="F81" s="35"/>
      <c r="G81" s="35"/>
      <c r="H81" s="35"/>
      <c r="I81" s="95"/>
      <c r="J81" s="35"/>
      <c r="K81" s="38"/>
    </row>
    <row r="82" spans="2:12" s="1" customFormat="1" ht="6.95" customHeight="1" x14ac:dyDescent="0.3">
      <c r="B82" s="49"/>
      <c r="C82" s="50"/>
      <c r="D82" s="50"/>
      <c r="E82" s="50"/>
      <c r="F82" s="50"/>
      <c r="G82" s="50"/>
      <c r="H82" s="50"/>
      <c r="I82" s="117"/>
      <c r="J82" s="50"/>
      <c r="K82" s="51"/>
    </row>
    <row r="86" spans="2:12" s="1" customFormat="1" ht="6.95" customHeight="1" x14ac:dyDescent="0.3">
      <c r="B86" s="52"/>
      <c r="C86" s="53"/>
      <c r="D86" s="53"/>
      <c r="E86" s="53"/>
      <c r="F86" s="53"/>
      <c r="G86" s="53"/>
      <c r="H86" s="53"/>
      <c r="I86" s="118"/>
      <c r="J86" s="53"/>
      <c r="K86" s="53"/>
      <c r="L86" s="34"/>
    </row>
    <row r="87" spans="2:12" s="1" customFormat="1" ht="36.950000000000003" customHeight="1" x14ac:dyDescent="0.3">
      <c r="B87" s="34"/>
      <c r="C87" s="54" t="s">
        <v>199</v>
      </c>
      <c r="L87" s="34"/>
    </row>
    <row r="88" spans="2:12" s="1" customFormat="1" ht="6.95" customHeight="1" x14ac:dyDescent="0.3">
      <c r="B88" s="34"/>
      <c r="L88" s="34"/>
    </row>
    <row r="89" spans="2:12" s="1" customFormat="1" ht="14.45" customHeight="1" x14ac:dyDescent="0.3">
      <c r="B89" s="34"/>
      <c r="C89" s="56" t="s">
        <v>18</v>
      </c>
      <c r="L89" s="34"/>
    </row>
    <row r="90" spans="2:12" s="1" customFormat="1" ht="22.5" customHeight="1" x14ac:dyDescent="0.3">
      <c r="B90" s="34"/>
      <c r="E90" s="356" t="str">
        <f>E7</f>
        <v>Rekonstrukce školy J.A.Komenského pro účely MÚ ve D.K.n.L.</v>
      </c>
      <c r="F90" s="329"/>
      <c r="G90" s="329"/>
      <c r="H90" s="329"/>
      <c r="L90" s="34"/>
    </row>
    <row r="91" spans="2:12" s="1" customFormat="1" ht="14.45" customHeight="1" x14ac:dyDescent="0.3">
      <c r="B91" s="34"/>
      <c r="C91" s="56" t="s">
        <v>115</v>
      </c>
      <c r="L91" s="34"/>
    </row>
    <row r="92" spans="2:12" s="1" customFormat="1" ht="23.25" customHeight="1" x14ac:dyDescent="0.3">
      <c r="B92" s="34"/>
      <c r="E92" s="326" t="str">
        <f>E9</f>
        <v>1a - stavební řešení</v>
      </c>
      <c r="F92" s="329"/>
      <c r="G92" s="329"/>
      <c r="H92" s="329"/>
      <c r="L92" s="34"/>
    </row>
    <row r="93" spans="2:12" s="1" customFormat="1" ht="6.95" customHeight="1" x14ac:dyDescent="0.3">
      <c r="B93" s="34"/>
      <c r="L93" s="34"/>
    </row>
    <row r="94" spans="2:12" s="1" customFormat="1" ht="18" customHeight="1" x14ac:dyDescent="0.3">
      <c r="B94" s="34"/>
      <c r="C94" s="56" t="s">
        <v>22</v>
      </c>
      <c r="F94" s="139" t="str">
        <f>F12</f>
        <v>Dvůr Králové nad Labem</v>
      </c>
      <c r="I94" s="140" t="s">
        <v>24</v>
      </c>
      <c r="J94" s="60" t="str">
        <f>IF(J12="","",J12)</f>
        <v>10.08.2016</v>
      </c>
      <c r="L94" s="34"/>
    </row>
    <row r="95" spans="2:12" s="1" customFormat="1" ht="6.95" customHeight="1" x14ac:dyDescent="0.3">
      <c r="B95" s="34"/>
      <c r="L95" s="34"/>
    </row>
    <row r="96" spans="2:12" s="1" customFormat="1" ht="15" x14ac:dyDescent="0.3">
      <c r="B96" s="34"/>
      <c r="C96" s="56" t="s">
        <v>28</v>
      </c>
      <c r="F96" s="139" t="str">
        <f>E15</f>
        <v>Město Dvůr Králové n.L., nám. TGM 38</v>
      </c>
      <c r="I96" s="140" t="s">
        <v>34</v>
      </c>
      <c r="J96" s="139" t="str">
        <f>E21</f>
        <v>Projektis spol. s r.o., Legionářská 562, D.K.n.L.</v>
      </c>
      <c r="L96" s="34"/>
    </row>
    <row r="97" spans="2:65" s="1" customFormat="1" ht="14.45" customHeight="1" x14ac:dyDescent="0.3">
      <c r="B97" s="34"/>
      <c r="C97" s="56" t="s">
        <v>32</v>
      </c>
      <c r="F97" s="139" t="str">
        <f>IF(E18="","",E18)</f>
        <v/>
      </c>
      <c r="L97" s="34"/>
    </row>
    <row r="98" spans="2:65" s="1" customFormat="1" ht="10.35" customHeight="1" x14ac:dyDescent="0.3">
      <c r="B98" s="34"/>
      <c r="L98" s="34"/>
    </row>
    <row r="99" spans="2:65" s="9" customFormat="1" ht="29.25" customHeight="1" x14ac:dyDescent="0.3">
      <c r="B99" s="141"/>
      <c r="C99" s="142" t="s">
        <v>200</v>
      </c>
      <c r="D99" s="143" t="s">
        <v>58</v>
      </c>
      <c r="E99" s="143" t="s">
        <v>54</v>
      </c>
      <c r="F99" s="143" t="s">
        <v>201</v>
      </c>
      <c r="G99" s="143" t="s">
        <v>202</v>
      </c>
      <c r="H99" s="143" t="s">
        <v>203</v>
      </c>
      <c r="I99" s="144" t="s">
        <v>204</v>
      </c>
      <c r="J99" s="143" t="s">
        <v>172</v>
      </c>
      <c r="K99" s="145" t="s">
        <v>205</v>
      </c>
      <c r="L99" s="141"/>
      <c r="M99" s="66" t="s">
        <v>206</v>
      </c>
      <c r="N99" s="67" t="s">
        <v>43</v>
      </c>
      <c r="O99" s="67" t="s">
        <v>207</v>
      </c>
      <c r="P99" s="67" t="s">
        <v>208</v>
      </c>
      <c r="Q99" s="67" t="s">
        <v>209</v>
      </c>
      <c r="R99" s="67" t="s">
        <v>210</v>
      </c>
      <c r="S99" s="67" t="s">
        <v>211</v>
      </c>
      <c r="T99" s="68" t="s">
        <v>212</v>
      </c>
    </row>
    <row r="100" spans="2:65" s="1" customFormat="1" ht="29.25" customHeight="1" x14ac:dyDescent="0.35">
      <c r="B100" s="34"/>
      <c r="C100" s="70" t="s">
        <v>173</v>
      </c>
      <c r="J100" s="146">
        <f>BK100</f>
        <v>0</v>
      </c>
      <c r="L100" s="34"/>
      <c r="M100" s="69"/>
      <c r="N100" s="61"/>
      <c r="O100" s="61"/>
      <c r="P100" s="147">
        <f>P101+P503</f>
        <v>0</v>
      </c>
      <c r="Q100" s="61"/>
      <c r="R100" s="147">
        <f>R101+R503</f>
        <v>117.2122356776238</v>
      </c>
      <c r="S100" s="61"/>
      <c r="T100" s="148">
        <f>T101+T503</f>
        <v>86.605091500000015</v>
      </c>
      <c r="AT100" s="17" t="s">
        <v>72</v>
      </c>
      <c r="AU100" s="17" t="s">
        <v>174</v>
      </c>
      <c r="BK100" s="149">
        <f>BK101+BK503</f>
        <v>0</v>
      </c>
    </row>
    <row r="101" spans="2:65" s="10" customFormat="1" ht="37.35" customHeight="1" x14ac:dyDescent="0.35">
      <c r="B101" s="150"/>
      <c r="D101" s="151" t="s">
        <v>72</v>
      </c>
      <c r="E101" s="152" t="s">
        <v>213</v>
      </c>
      <c r="F101" s="152" t="s">
        <v>214</v>
      </c>
      <c r="I101" s="153"/>
      <c r="J101" s="154">
        <f>BK101</f>
        <v>0</v>
      </c>
      <c r="L101" s="150"/>
      <c r="M101" s="155"/>
      <c r="N101" s="156"/>
      <c r="O101" s="156"/>
      <c r="P101" s="157">
        <f>P102+P126+P149+P218+P232+P379+P493+P501</f>
        <v>0</v>
      </c>
      <c r="Q101" s="156"/>
      <c r="R101" s="157">
        <f>R102+R126+R149+R218+R232+R379+R493+R501</f>
        <v>93.415476436400795</v>
      </c>
      <c r="S101" s="156"/>
      <c r="T101" s="158">
        <f>T102+T126+T149+T218+T232+T379+T493+T501</f>
        <v>80.81032900000001</v>
      </c>
      <c r="AR101" s="151" t="s">
        <v>9</v>
      </c>
      <c r="AT101" s="159" t="s">
        <v>72</v>
      </c>
      <c r="AU101" s="159" t="s">
        <v>73</v>
      </c>
      <c r="AY101" s="151" t="s">
        <v>215</v>
      </c>
      <c r="BK101" s="160">
        <f>BK102+BK126+BK149+BK218+BK232+BK379+BK493+BK501</f>
        <v>0</v>
      </c>
    </row>
    <row r="102" spans="2:65" s="10" customFormat="1" ht="19.899999999999999" customHeight="1" x14ac:dyDescent="0.3">
      <c r="B102" s="150"/>
      <c r="D102" s="161" t="s">
        <v>72</v>
      </c>
      <c r="E102" s="162" t="s">
        <v>9</v>
      </c>
      <c r="F102" s="162" t="s">
        <v>216</v>
      </c>
      <c r="I102" s="153"/>
      <c r="J102" s="163">
        <f>BK102</f>
        <v>0</v>
      </c>
      <c r="L102" s="150"/>
      <c r="M102" s="155"/>
      <c r="N102" s="156"/>
      <c r="O102" s="156"/>
      <c r="P102" s="157">
        <f>SUM(P103:P125)</f>
        <v>0</v>
      </c>
      <c r="Q102" s="156"/>
      <c r="R102" s="157">
        <f>SUM(R103:R125)</f>
        <v>0</v>
      </c>
      <c r="S102" s="156"/>
      <c r="T102" s="158">
        <f>SUM(T103:T125)</f>
        <v>0</v>
      </c>
      <c r="AR102" s="151" t="s">
        <v>9</v>
      </c>
      <c r="AT102" s="159" t="s">
        <v>72</v>
      </c>
      <c r="AU102" s="159" t="s">
        <v>9</v>
      </c>
      <c r="AY102" s="151" t="s">
        <v>215</v>
      </c>
      <c r="BK102" s="160">
        <f>SUM(BK103:BK125)</f>
        <v>0</v>
      </c>
    </row>
    <row r="103" spans="2:65" s="1" customFormat="1" ht="22.5" customHeight="1" x14ac:dyDescent="0.3">
      <c r="B103" s="164"/>
      <c r="C103" s="165" t="s">
        <v>9</v>
      </c>
      <c r="D103" s="165" t="s">
        <v>217</v>
      </c>
      <c r="E103" s="166" t="s">
        <v>218</v>
      </c>
      <c r="F103" s="167" t="s">
        <v>219</v>
      </c>
      <c r="G103" s="168" t="s">
        <v>220</v>
      </c>
      <c r="H103" s="169">
        <v>16.413</v>
      </c>
      <c r="I103" s="170"/>
      <c r="J103" s="171">
        <f>ROUND(I103*H103,0)</f>
        <v>0</v>
      </c>
      <c r="K103" s="167" t="s">
        <v>221</v>
      </c>
      <c r="L103" s="34"/>
      <c r="M103" s="172" t="s">
        <v>3</v>
      </c>
      <c r="N103" s="173" t="s">
        <v>44</v>
      </c>
      <c r="O103" s="35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AR103" s="17" t="s">
        <v>222</v>
      </c>
      <c r="AT103" s="17" t="s">
        <v>217</v>
      </c>
      <c r="AU103" s="17" t="s">
        <v>81</v>
      </c>
      <c r="AY103" s="17" t="s">
        <v>215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7" t="s">
        <v>9</v>
      </c>
      <c r="BK103" s="176">
        <f>ROUND(I103*H103,0)</f>
        <v>0</v>
      </c>
      <c r="BL103" s="17" t="s">
        <v>222</v>
      </c>
      <c r="BM103" s="17" t="s">
        <v>223</v>
      </c>
    </row>
    <row r="104" spans="2:65" s="11" customFormat="1" x14ac:dyDescent="0.3">
      <c r="B104" s="177"/>
      <c r="D104" s="178" t="s">
        <v>224</v>
      </c>
      <c r="E104" s="179" t="s">
        <v>3</v>
      </c>
      <c r="F104" s="180" t="s">
        <v>225</v>
      </c>
      <c r="H104" s="181">
        <v>12.25</v>
      </c>
      <c r="I104" s="182"/>
      <c r="L104" s="177"/>
      <c r="M104" s="183"/>
      <c r="N104" s="184"/>
      <c r="O104" s="184"/>
      <c r="P104" s="184"/>
      <c r="Q104" s="184"/>
      <c r="R104" s="184"/>
      <c r="S104" s="184"/>
      <c r="T104" s="185"/>
      <c r="AT104" s="179" t="s">
        <v>224</v>
      </c>
      <c r="AU104" s="179" t="s">
        <v>81</v>
      </c>
      <c r="AV104" s="11" t="s">
        <v>81</v>
      </c>
      <c r="AW104" s="11" t="s">
        <v>36</v>
      </c>
      <c r="AX104" s="11" t="s">
        <v>73</v>
      </c>
      <c r="AY104" s="179" t="s">
        <v>215</v>
      </c>
    </row>
    <row r="105" spans="2:65" s="11" customFormat="1" x14ac:dyDescent="0.3">
      <c r="B105" s="177"/>
      <c r="D105" s="178" t="s">
        <v>224</v>
      </c>
      <c r="E105" s="179" t="s">
        <v>3</v>
      </c>
      <c r="F105" s="180" t="s">
        <v>226</v>
      </c>
      <c r="H105" s="181">
        <v>2.2330000000000001</v>
      </c>
      <c r="I105" s="182"/>
      <c r="L105" s="177"/>
      <c r="M105" s="183"/>
      <c r="N105" s="184"/>
      <c r="O105" s="184"/>
      <c r="P105" s="184"/>
      <c r="Q105" s="184"/>
      <c r="R105" s="184"/>
      <c r="S105" s="184"/>
      <c r="T105" s="185"/>
      <c r="AT105" s="179" t="s">
        <v>224</v>
      </c>
      <c r="AU105" s="179" t="s">
        <v>81</v>
      </c>
      <c r="AV105" s="11" t="s">
        <v>81</v>
      </c>
      <c r="AW105" s="11" t="s">
        <v>36</v>
      </c>
      <c r="AX105" s="11" t="s">
        <v>73</v>
      </c>
      <c r="AY105" s="179" t="s">
        <v>215</v>
      </c>
    </row>
    <row r="106" spans="2:65" s="11" customFormat="1" x14ac:dyDescent="0.3">
      <c r="B106" s="177"/>
      <c r="D106" s="178" t="s">
        <v>224</v>
      </c>
      <c r="E106" s="179" t="s">
        <v>3</v>
      </c>
      <c r="F106" s="180" t="s">
        <v>227</v>
      </c>
      <c r="H106" s="181">
        <v>0.376</v>
      </c>
      <c r="I106" s="182"/>
      <c r="L106" s="177"/>
      <c r="M106" s="183"/>
      <c r="N106" s="184"/>
      <c r="O106" s="184"/>
      <c r="P106" s="184"/>
      <c r="Q106" s="184"/>
      <c r="R106" s="184"/>
      <c r="S106" s="184"/>
      <c r="T106" s="185"/>
      <c r="AT106" s="179" t="s">
        <v>224</v>
      </c>
      <c r="AU106" s="179" t="s">
        <v>81</v>
      </c>
      <c r="AV106" s="11" t="s">
        <v>81</v>
      </c>
      <c r="AW106" s="11" t="s">
        <v>36</v>
      </c>
      <c r="AX106" s="11" t="s">
        <v>73</v>
      </c>
      <c r="AY106" s="179" t="s">
        <v>215</v>
      </c>
    </row>
    <row r="107" spans="2:65" s="12" customFormat="1" x14ac:dyDescent="0.3">
      <c r="B107" s="186"/>
      <c r="D107" s="178" t="s">
        <v>224</v>
      </c>
      <c r="E107" s="187" t="s">
        <v>3</v>
      </c>
      <c r="F107" s="188" t="s">
        <v>228</v>
      </c>
      <c r="H107" s="189">
        <v>14.859</v>
      </c>
      <c r="I107" s="190"/>
      <c r="L107" s="186"/>
      <c r="M107" s="191"/>
      <c r="N107" s="192"/>
      <c r="O107" s="192"/>
      <c r="P107" s="192"/>
      <c r="Q107" s="192"/>
      <c r="R107" s="192"/>
      <c r="S107" s="192"/>
      <c r="T107" s="193"/>
      <c r="AT107" s="187" t="s">
        <v>224</v>
      </c>
      <c r="AU107" s="187" t="s">
        <v>81</v>
      </c>
      <c r="AV107" s="12" t="s">
        <v>229</v>
      </c>
      <c r="AW107" s="12" t="s">
        <v>36</v>
      </c>
      <c r="AX107" s="12" t="s">
        <v>73</v>
      </c>
      <c r="AY107" s="187" t="s">
        <v>215</v>
      </c>
    </row>
    <row r="108" spans="2:65" s="11" customFormat="1" x14ac:dyDescent="0.3">
      <c r="B108" s="177"/>
      <c r="D108" s="178" t="s">
        <v>224</v>
      </c>
      <c r="E108" s="179" t="s">
        <v>3</v>
      </c>
      <c r="F108" s="180" t="s">
        <v>230</v>
      </c>
      <c r="H108" s="181">
        <v>0.53300000000000003</v>
      </c>
      <c r="I108" s="182"/>
      <c r="L108" s="177"/>
      <c r="M108" s="183"/>
      <c r="N108" s="184"/>
      <c r="O108" s="184"/>
      <c r="P108" s="184"/>
      <c r="Q108" s="184"/>
      <c r="R108" s="184"/>
      <c r="S108" s="184"/>
      <c r="T108" s="185"/>
      <c r="AT108" s="179" t="s">
        <v>224</v>
      </c>
      <c r="AU108" s="179" t="s">
        <v>81</v>
      </c>
      <c r="AV108" s="11" t="s">
        <v>81</v>
      </c>
      <c r="AW108" s="11" t="s">
        <v>36</v>
      </c>
      <c r="AX108" s="11" t="s">
        <v>73</v>
      </c>
      <c r="AY108" s="179" t="s">
        <v>215</v>
      </c>
    </row>
    <row r="109" spans="2:65" s="11" customFormat="1" x14ac:dyDescent="0.3">
      <c r="B109" s="177"/>
      <c r="D109" s="178" t="s">
        <v>224</v>
      </c>
      <c r="E109" s="179" t="s">
        <v>3</v>
      </c>
      <c r="F109" s="180" t="s">
        <v>231</v>
      </c>
      <c r="H109" s="181">
        <v>1.0209999999999999</v>
      </c>
      <c r="I109" s="182"/>
      <c r="L109" s="177"/>
      <c r="M109" s="183"/>
      <c r="N109" s="184"/>
      <c r="O109" s="184"/>
      <c r="P109" s="184"/>
      <c r="Q109" s="184"/>
      <c r="R109" s="184"/>
      <c r="S109" s="184"/>
      <c r="T109" s="185"/>
      <c r="AT109" s="179" t="s">
        <v>224</v>
      </c>
      <c r="AU109" s="179" t="s">
        <v>81</v>
      </c>
      <c r="AV109" s="11" t="s">
        <v>81</v>
      </c>
      <c r="AW109" s="11" t="s">
        <v>36</v>
      </c>
      <c r="AX109" s="11" t="s">
        <v>73</v>
      </c>
      <c r="AY109" s="179" t="s">
        <v>215</v>
      </c>
    </row>
    <row r="110" spans="2:65" s="12" customFormat="1" x14ac:dyDescent="0.3">
      <c r="B110" s="186"/>
      <c r="D110" s="178" t="s">
        <v>224</v>
      </c>
      <c r="E110" s="187" t="s">
        <v>3</v>
      </c>
      <c r="F110" s="188" t="s">
        <v>232</v>
      </c>
      <c r="H110" s="189">
        <v>1.554</v>
      </c>
      <c r="I110" s="190"/>
      <c r="L110" s="186"/>
      <c r="M110" s="191"/>
      <c r="N110" s="192"/>
      <c r="O110" s="192"/>
      <c r="P110" s="192"/>
      <c r="Q110" s="192"/>
      <c r="R110" s="192"/>
      <c r="S110" s="192"/>
      <c r="T110" s="193"/>
      <c r="AT110" s="187" t="s">
        <v>224</v>
      </c>
      <c r="AU110" s="187" t="s">
        <v>81</v>
      </c>
      <c r="AV110" s="12" t="s">
        <v>229</v>
      </c>
      <c r="AW110" s="12" t="s">
        <v>36</v>
      </c>
      <c r="AX110" s="12" t="s">
        <v>73</v>
      </c>
      <c r="AY110" s="187" t="s">
        <v>215</v>
      </c>
    </row>
    <row r="111" spans="2:65" s="13" customFormat="1" x14ac:dyDescent="0.3">
      <c r="B111" s="194"/>
      <c r="D111" s="195" t="s">
        <v>224</v>
      </c>
      <c r="E111" s="196" t="s">
        <v>97</v>
      </c>
      <c r="F111" s="197" t="s">
        <v>233</v>
      </c>
      <c r="H111" s="198">
        <v>16.413</v>
      </c>
      <c r="I111" s="199"/>
      <c r="L111" s="194"/>
      <c r="M111" s="200"/>
      <c r="N111" s="201"/>
      <c r="O111" s="201"/>
      <c r="P111" s="201"/>
      <c r="Q111" s="201"/>
      <c r="R111" s="201"/>
      <c r="S111" s="201"/>
      <c r="T111" s="202"/>
      <c r="AT111" s="203" t="s">
        <v>224</v>
      </c>
      <c r="AU111" s="203" t="s">
        <v>81</v>
      </c>
      <c r="AV111" s="13" t="s">
        <v>222</v>
      </c>
      <c r="AW111" s="13" t="s">
        <v>36</v>
      </c>
      <c r="AX111" s="13" t="s">
        <v>9</v>
      </c>
      <c r="AY111" s="203" t="s">
        <v>215</v>
      </c>
    </row>
    <row r="112" spans="2:65" s="1" customFormat="1" ht="22.5" customHeight="1" x14ac:dyDescent="0.3">
      <c r="B112" s="164"/>
      <c r="C112" s="165" t="s">
        <v>81</v>
      </c>
      <c r="D112" s="165" t="s">
        <v>217</v>
      </c>
      <c r="E112" s="166" t="s">
        <v>234</v>
      </c>
      <c r="F112" s="167" t="s">
        <v>235</v>
      </c>
      <c r="G112" s="168" t="s">
        <v>220</v>
      </c>
      <c r="H112" s="169">
        <v>16.413</v>
      </c>
      <c r="I112" s="170"/>
      <c r="J112" s="171">
        <f>ROUND(I112*H112,0)</f>
        <v>0</v>
      </c>
      <c r="K112" s="167" t="s">
        <v>221</v>
      </c>
      <c r="L112" s="34"/>
      <c r="M112" s="172" t="s">
        <v>3</v>
      </c>
      <c r="N112" s="173" t="s">
        <v>44</v>
      </c>
      <c r="O112" s="35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AR112" s="17" t="s">
        <v>222</v>
      </c>
      <c r="AT112" s="17" t="s">
        <v>217</v>
      </c>
      <c r="AU112" s="17" t="s">
        <v>81</v>
      </c>
      <c r="AY112" s="17" t="s">
        <v>215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7" t="s">
        <v>9</v>
      </c>
      <c r="BK112" s="176">
        <f>ROUND(I112*H112,0)</f>
        <v>0</v>
      </c>
      <c r="BL112" s="17" t="s">
        <v>222</v>
      </c>
      <c r="BM112" s="17" t="s">
        <v>236</v>
      </c>
    </row>
    <row r="113" spans="2:65" s="11" customFormat="1" x14ac:dyDescent="0.3">
      <c r="B113" s="177"/>
      <c r="D113" s="195" t="s">
        <v>224</v>
      </c>
      <c r="E113" s="204" t="s">
        <v>3</v>
      </c>
      <c r="F113" s="205" t="s">
        <v>97</v>
      </c>
      <c r="H113" s="206">
        <v>16.413</v>
      </c>
      <c r="I113" s="182"/>
      <c r="L113" s="177"/>
      <c r="M113" s="183"/>
      <c r="N113" s="184"/>
      <c r="O113" s="184"/>
      <c r="P113" s="184"/>
      <c r="Q113" s="184"/>
      <c r="R113" s="184"/>
      <c r="S113" s="184"/>
      <c r="T113" s="185"/>
      <c r="AT113" s="179" t="s">
        <v>224</v>
      </c>
      <c r="AU113" s="179" t="s">
        <v>81</v>
      </c>
      <c r="AV113" s="11" t="s">
        <v>81</v>
      </c>
      <c r="AW113" s="11" t="s">
        <v>36</v>
      </c>
      <c r="AX113" s="11" t="s">
        <v>9</v>
      </c>
      <c r="AY113" s="179" t="s">
        <v>215</v>
      </c>
    </row>
    <row r="114" spans="2:65" s="1" customFormat="1" ht="31.5" customHeight="1" x14ac:dyDescent="0.3">
      <c r="B114" s="164"/>
      <c r="C114" s="165" t="s">
        <v>229</v>
      </c>
      <c r="D114" s="165" t="s">
        <v>217</v>
      </c>
      <c r="E114" s="166" t="s">
        <v>237</v>
      </c>
      <c r="F114" s="167" t="s">
        <v>238</v>
      </c>
      <c r="G114" s="168" t="s">
        <v>220</v>
      </c>
      <c r="H114" s="169">
        <v>16.413</v>
      </c>
      <c r="I114" s="170"/>
      <c r="J114" s="171">
        <f>ROUND(I114*H114,0)</f>
        <v>0</v>
      </c>
      <c r="K114" s="167" t="s">
        <v>221</v>
      </c>
      <c r="L114" s="34"/>
      <c r="M114" s="172" t="s">
        <v>3</v>
      </c>
      <c r="N114" s="173" t="s">
        <v>44</v>
      </c>
      <c r="O114" s="35"/>
      <c r="P114" s="174">
        <f>O114*H114</f>
        <v>0</v>
      </c>
      <c r="Q114" s="174">
        <v>0</v>
      </c>
      <c r="R114" s="174">
        <f>Q114*H114</f>
        <v>0</v>
      </c>
      <c r="S114" s="174">
        <v>0</v>
      </c>
      <c r="T114" s="175">
        <f>S114*H114</f>
        <v>0</v>
      </c>
      <c r="AR114" s="17" t="s">
        <v>222</v>
      </c>
      <c r="AT114" s="17" t="s">
        <v>217</v>
      </c>
      <c r="AU114" s="17" t="s">
        <v>81</v>
      </c>
      <c r="AY114" s="17" t="s">
        <v>215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7" t="s">
        <v>9</v>
      </c>
      <c r="BK114" s="176">
        <f>ROUND(I114*H114,0)</f>
        <v>0</v>
      </c>
      <c r="BL114" s="17" t="s">
        <v>222</v>
      </c>
      <c r="BM114" s="17" t="s">
        <v>239</v>
      </c>
    </row>
    <row r="115" spans="2:65" s="11" customFormat="1" x14ac:dyDescent="0.3">
      <c r="B115" s="177"/>
      <c r="D115" s="195" t="s">
        <v>224</v>
      </c>
      <c r="E115" s="204" t="s">
        <v>3</v>
      </c>
      <c r="F115" s="205" t="s">
        <v>97</v>
      </c>
      <c r="H115" s="206">
        <v>16.413</v>
      </c>
      <c r="I115" s="182"/>
      <c r="L115" s="177"/>
      <c r="M115" s="183"/>
      <c r="N115" s="184"/>
      <c r="O115" s="184"/>
      <c r="P115" s="184"/>
      <c r="Q115" s="184"/>
      <c r="R115" s="184"/>
      <c r="S115" s="184"/>
      <c r="T115" s="185"/>
      <c r="AT115" s="179" t="s">
        <v>224</v>
      </c>
      <c r="AU115" s="179" t="s">
        <v>81</v>
      </c>
      <c r="AV115" s="11" t="s">
        <v>81</v>
      </c>
      <c r="AW115" s="11" t="s">
        <v>36</v>
      </c>
      <c r="AX115" s="11" t="s">
        <v>9</v>
      </c>
      <c r="AY115" s="179" t="s">
        <v>215</v>
      </c>
    </row>
    <row r="116" spans="2:65" s="1" customFormat="1" ht="22.5" customHeight="1" x14ac:dyDescent="0.3">
      <c r="B116" s="164"/>
      <c r="C116" s="165" t="s">
        <v>222</v>
      </c>
      <c r="D116" s="165" t="s">
        <v>217</v>
      </c>
      <c r="E116" s="166" t="s">
        <v>240</v>
      </c>
      <c r="F116" s="167" t="s">
        <v>241</v>
      </c>
      <c r="G116" s="168" t="s">
        <v>220</v>
      </c>
      <c r="H116" s="169">
        <v>16.413</v>
      </c>
      <c r="I116" s="170"/>
      <c r="J116" s="171">
        <f>ROUND(I116*H116,0)</f>
        <v>0</v>
      </c>
      <c r="K116" s="167" t="s">
        <v>221</v>
      </c>
      <c r="L116" s="34"/>
      <c r="M116" s="172" t="s">
        <v>3</v>
      </c>
      <c r="N116" s="173" t="s">
        <v>44</v>
      </c>
      <c r="O116" s="35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AR116" s="17" t="s">
        <v>222</v>
      </c>
      <c r="AT116" s="17" t="s">
        <v>217</v>
      </c>
      <c r="AU116" s="17" t="s">
        <v>81</v>
      </c>
      <c r="AY116" s="17" t="s">
        <v>215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17" t="s">
        <v>9</v>
      </c>
      <c r="BK116" s="176">
        <f>ROUND(I116*H116,0)</f>
        <v>0</v>
      </c>
      <c r="BL116" s="17" t="s">
        <v>222</v>
      </c>
      <c r="BM116" s="17" t="s">
        <v>242</v>
      </c>
    </row>
    <row r="117" spans="2:65" s="11" customFormat="1" x14ac:dyDescent="0.3">
      <c r="B117" s="177"/>
      <c r="D117" s="195" t="s">
        <v>224</v>
      </c>
      <c r="E117" s="204" t="s">
        <v>3</v>
      </c>
      <c r="F117" s="205" t="s">
        <v>97</v>
      </c>
      <c r="H117" s="206">
        <v>16.413</v>
      </c>
      <c r="I117" s="182"/>
      <c r="L117" s="177"/>
      <c r="M117" s="183"/>
      <c r="N117" s="184"/>
      <c r="O117" s="184"/>
      <c r="P117" s="184"/>
      <c r="Q117" s="184"/>
      <c r="R117" s="184"/>
      <c r="S117" s="184"/>
      <c r="T117" s="185"/>
      <c r="AT117" s="179" t="s">
        <v>224</v>
      </c>
      <c r="AU117" s="179" t="s">
        <v>81</v>
      </c>
      <c r="AV117" s="11" t="s">
        <v>81</v>
      </c>
      <c r="AW117" s="11" t="s">
        <v>36</v>
      </c>
      <c r="AX117" s="11" t="s">
        <v>9</v>
      </c>
      <c r="AY117" s="179" t="s">
        <v>215</v>
      </c>
    </row>
    <row r="118" spans="2:65" s="1" customFormat="1" ht="22.5" customHeight="1" x14ac:dyDescent="0.3">
      <c r="B118" s="164"/>
      <c r="C118" s="165" t="s">
        <v>243</v>
      </c>
      <c r="D118" s="165" t="s">
        <v>217</v>
      </c>
      <c r="E118" s="166" t="s">
        <v>244</v>
      </c>
      <c r="F118" s="167" t="s">
        <v>245</v>
      </c>
      <c r="G118" s="168" t="s">
        <v>220</v>
      </c>
      <c r="H118" s="169">
        <v>16.413</v>
      </c>
      <c r="I118" s="170"/>
      <c r="J118" s="171">
        <f>ROUND(I118*H118,0)</f>
        <v>0</v>
      </c>
      <c r="K118" s="167" t="s">
        <v>221</v>
      </c>
      <c r="L118" s="34"/>
      <c r="M118" s="172" t="s">
        <v>3</v>
      </c>
      <c r="N118" s="173" t="s">
        <v>44</v>
      </c>
      <c r="O118" s="35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AR118" s="17" t="s">
        <v>222</v>
      </c>
      <c r="AT118" s="17" t="s">
        <v>217</v>
      </c>
      <c r="AU118" s="17" t="s">
        <v>81</v>
      </c>
      <c r="AY118" s="17" t="s">
        <v>215</v>
      </c>
      <c r="BE118" s="176">
        <f>IF(N118="základní",J118,0)</f>
        <v>0</v>
      </c>
      <c r="BF118" s="176">
        <f>IF(N118="snížená",J118,0)</f>
        <v>0</v>
      </c>
      <c r="BG118" s="176">
        <f>IF(N118="zákl. přenesená",J118,0)</f>
        <v>0</v>
      </c>
      <c r="BH118" s="176">
        <f>IF(N118="sníž. přenesená",J118,0)</f>
        <v>0</v>
      </c>
      <c r="BI118" s="176">
        <f>IF(N118="nulová",J118,0)</f>
        <v>0</v>
      </c>
      <c r="BJ118" s="17" t="s">
        <v>9</v>
      </c>
      <c r="BK118" s="176">
        <f>ROUND(I118*H118,0)</f>
        <v>0</v>
      </c>
      <c r="BL118" s="17" t="s">
        <v>222</v>
      </c>
      <c r="BM118" s="17" t="s">
        <v>246</v>
      </c>
    </row>
    <row r="119" spans="2:65" s="11" customFormat="1" x14ac:dyDescent="0.3">
      <c r="B119" s="177"/>
      <c r="D119" s="195" t="s">
        <v>224</v>
      </c>
      <c r="E119" s="204" t="s">
        <v>3</v>
      </c>
      <c r="F119" s="205" t="s">
        <v>97</v>
      </c>
      <c r="H119" s="206">
        <v>16.413</v>
      </c>
      <c r="I119" s="182"/>
      <c r="L119" s="177"/>
      <c r="M119" s="183"/>
      <c r="N119" s="184"/>
      <c r="O119" s="184"/>
      <c r="P119" s="184"/>
      <c r="Q119" s="184"/>
      <c r="R119" s="184"/>
      <c r="S119" s="184"/>
      <c r="T119" s="185"/>
      <c r="AT119" s="179" t="s">
        <v>224</v>
      </c>
      <c r="AU119" s="179" t="s">
        <v>81</v>
      </c>
      <c r="AV119" s="11" t="s">
        <v>81</v>
      </c>
      <c r="AW119" s="11" t="s">
        <v>36</v>
      </c>
      <c r="AX119" s="11" t="s">
        <v>9</v>
      </c>
      <c r="AY119" s="179" t="s">
        <v>215</v>
      </c>
    </row>
    <row r="120" spans="2:65" s="1" customFormat="1" ht="22.5" customHeight="1" x14ac:dyDescent="0.3">
      <c r="B120" s="164"/>
      <c r="C120" s="165" t="s">
        <v>247</v>
      </c>
      <c r="D120" s="165" t="s">
        <v>217</v>
      </c>
      <c r="E120" s="166" t="s">
        <v>248</v>
      </c>
      <c r="F120" s="167" t="s">
        <v>249</v>
      </c>
      <c r="G120" s="168" t="s">
        <v>250</v>
      </c>
      <c r="H120" s="169">
        <v>29.542999999999999</v>
      </c>
      <c r="I120" s="170"/>
      <c r="J120" s="171">
        <f>ROUND(I120*H120,0)</f>
        <v>0</v>
      </c>
      <c r="K120" s="167" t="s">
        <v>221</v>
      </c>
      <c r="L120" s="34"/>
      <c r="M120" s="172" t="s">
        <v>3</v>
      </c>
      <c r="N120" s="173" t="s">
        <v>44</v>
      </c>
      <c r="O120" s="35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AR120" s="17" t="s">
        <v>222</v>
      </c>
      <c r="AT120" s="17" t="s">
        <v>217</v>
      </c>
      <c r="AU120" s="17" t="s">
        <v>81</v>
      </c>
      <c r="AY120" s="17" t="s">
        <v>215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7" t="s">
        <v>9</v>
      </c>
      <c r="BK120" s="176">
        <f>ROUND(I120*H120,0)</f>
        <v>0</v>
      </c>
      <c r="BL120" s="17" t="s">
        <v>222</v>
      </c>
      <c r="BM120" s="17" t="s">
        <v>251</v>
      </c>
    </row>
    <row r="121" spans="2:65" s="11" customFormat="1" x14ac:dyDescent="0.3">
      <c r="B121" s="177"/>
      <c r="D121" s="195" t="s">
        <v>224</v>
      </c>
      <c r="E121" s="204" t="s">
        <v>3</v>
      </c>
      <c r="F121" s="205" t="s">
        <v>252</v>
      </c>
      <c r="H121" s="206">
        <v>29.542999999999999</v>
      </c>
      <c r="I121" s="182"/>
      <c r="L121" s="177"/>
      <c r="M121" s="183"/>
      <c r="N121" s="184"/>
      <c r="O121" s="184"/>
      <c r="P121" s="184"/>
      <c r="Q121" s="184"/>
      <c r="R121" s="184"/>
      <c r="S121" s="184"/>
      <c r="T121" s="185"/>
      <c r="AT121" s="179" t="s">
        <v>224</v>
      </c>
      <c r="AU121" s="179" t="s">
        <v>81</v>
      </c>
      <c r="AV121" s="11" t="s">
        <v>81</v>
      </c>
      <c r="AW121" s="11" t="s">
        <v>36</v>
      </c>
      <c r="AX121" s="11" t="s">
        <v>9</v>
      </c>
      <c r="AY121" s="179" t="s">
        <v>215</v>
      </c>
    </row>
    <row r="122" spans="2:65" s="1" customFormat="1" ht="22.5" customHeight="1" x14ac:dyDescent="0.3">
      <c r="B122" s="164"/>
      <c r="C122" s="165" t="s">
        <v>253</v>
      </c>
      <c r="D122" s="165" t="s">
        <v>217</v>
      </c>
      <c r="E122" s="166" t="s">
        <v>254</v>
      </c>
      <c r="F122" s="167" t="s">
        <v>255</v>
      </c>
      <c r="G122" s="168" t="s">
        <v>220</v>
      </c>
      <c r="H122" s="169">
        <v>5.53</v>
      </c>
      <c r="I122" s="170"/>
      <c r="J122" s="171">
        <f>ROUND(I122*H122,0)</f>
        <v>0</v>
      </c>
      <c r="K122" s="167" t="s">
        <v>221</v>
      </c>
      <c r="L122" s="34"/>
      <c r="M122" s="172" t="s">
        <v>3</v>
      </c>
      <c r="N122" s="173" t="s">
        <v>44</v>
      </c>
      <c r="O122" s="35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AR122" s="17" t="s">
        <v>222</v>
      </c>
      <c r="AT122" s="17" t="s">
        <v>217</v>
      </c>
      <c r="AU122" s="17" t="s">
        <v>81</v>
      </c>
      <c r="AY122" s="17" t="s">
        <v>215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7" t="s">
        <v>9</v>
      </c>
      <c r="BK122" s="176">
        <f>ROUND(I122*H122,0)</f>
        <v>0</v>
      </c>
      <c r="BL122" s="17" t="s">
        <v>222</v>
      </c>
      <c r="BM122" s="17" t="s">
        <v>256</v>
      </c>
    </row>
    <row r="123" spans="2:65" s="11" customFormat="1" x14ac:dyDescent="0.3">
      <c r="B123" s="177"/>
      <c r="D123" s="178" t="s">
        <v>224</v>
      </c>
      <c r="E123" s="179" t="s">
        <v>3</v>
      </c>
      <c r="F123" s="180" t="s">
        <v>225</v>
      </c>
      <c r="H123" s="181">
        <v>12.25</v>
      </c>
      <c r="I123" s="182"/>
      <c r="L123" s="177"/>
      <c r="M123" s="183"/>
      <c r="N123" s="184"/>
      <c r="O123" s="184"/>
      <c r="P123" s="184"/>
      <c r="Q123" s="184"/>
      <c r="R123" s="184"/>
      <c r="S123" s="184"/>
      <c r="T123" s="185"/>
      <c r="AT123" s="179" t="s">
        <v>224</v>
      </c>
      <c r="AU123" s="179" t="s">
        <v>81</v>
      </c>
      <c r="AV123" s="11" t="s">
        <v>81</v>
      </c>
      <c r="AW123" s="11" t="s">
        <v>36</v>
      </c>
      <c r="AX123" s="11" t="s">
        <v>73</v>
      </c>
      <c r="AY123" s="179" t="s">
        <v>215</v>
      </c>
    </row>
    <row r="124" spans="2:65" s="11" customFormat="1" x14ac:dyDescent="0.3">
      <c r="B124" s="177"/>
      <c r="D124" s="178" t="s">
        <v>224</v>
      </c>
      <c r="E124" s="179" t="s">
        <v>3</v>
      </c>
      <c r="F124" s="180" t="s">
        <v>257</v>
      </c>
      <c r="H124" s="181">
        <v>-6.72</v>
      </c>
      <c r="I124" s="182"/>
      <c r="L124" s="177"/>
      <c r="M124" s="183"/>
      <c r="N124" s="184"/>
      <c r="O124" s="184"/>
      <c r="P124" s="184"/>
      <c r="Q124" s="184"/>
      <c r="R124" s="184"/>
      <c r="S124" s="184"/>
      <c r="T124" s="185"/>
      <c r="AT124" s="179" t="s">
        <v>224</v>
      </c>
      <c r="AU124" s="179" t="s">
        <v>81</v>
      </c>
      <c r="AV124" s="11" t="s">
        <v>81</v>
      </c>
      <c r="AW124" s="11" t="s">
        <v>36</v>
      </c>
      <c r="AX124" s="11" t="s">
        <v>73</v>
      </c>
      <c r="AY124" s="179" t="s">
        <v>215</v>
      </c>
    </row>
    <row r="125" spans="2:65" s="12" customFormat="1" x14ac:dyDescent="0.3">
      <c r="B125" s="186"/>
      <c r="D125" s="178" t="s">
        <v>224</v>
      </c>
      <c r="E125" s="187" t="s">
        <v>3</v>
      </c>
      <c r="F125" s="188" t="s">
        <v>258</v>
      </c>
      <c r="H125" s="189">
        <v>5.53</v>
      </c>
      <c r="I125" s="190"/>
      <c r="L125" s="186"/>
      <c r="M125" s="191"/>
      <c r="N125" s="192"/>
      <c r="O125" s="192"/>
      <c r="P125" s="192"/>
      <c r="Q125" s="192"/>
      <c r="R125" s="192"/>
      <c r="S125" s="192"/>
      <c r="T125" s="193"/>
      <c r="AT125" s="187" t="s">
        <v>224</v>
      </c>
      <c r="AU125" s="187" t="s">
        <v>81</v>
      </c>
      <c r="AV125" s="12" t="s">
        <v>229</v>
      </c>
      <c r="AW125" s="12" t="s">
        <v>36</v>
      </c>
      <c r="AX125" s="12" t="s">
        <v>9</v>
      </c>
      <c r="AY125" s="187" t="s">
        <v>215</v>
      </c>
    </row>
    <row r="126" spans="2:65" s="10" customFormat="1" ht="29.85" customHeight="1" x14ac:dyDescent="0.3">
      <c r="B126" s="150"/>
      <c r="D126" s="161" t="s">
        <v>72</v>
      </c>
      <c r="E126" s="162" t="s">
        <v>81</v>
      </c>
      <c r="F126" s="162" t="s">
        <v>259</v>
      </c>
      <c r="I126" s="153"/>
      <c r="J126" s="163">
        <f>BK126</f>
        <v>0</v>
      </c>
      <c r="L126" s="150"/>
      <c r="M126" s="155"/>
      <c r="N126" s="156"/>
      <c r="O126" s="156"/>
      <c r="P126" s="157">
        <f>SUM(P127:P148)</f>
        <v>0</v>
      </c>
      <c r="Q126" s="156"/>
      <c r="R126" s="157">
        <f>SUM(R127:R148)</f>
        <v>15.853303033795997</v>
      </c>
      <c r="S126" s="156"/>
      <c r="T126" s="158">
        <f>SUM(T127:T148)</f>
        <v>0</v>
      </c>
      <c r="AR126" s="151" t="s">
        <v>9</v>
      </c>
      <c r="AT126" s="159" t="s">
        <v>72</v>
      </c>
      <c r="AU126" s="159" t="s">
        <v>9</v>
      </c>
      <c r="AY126" s="151" t="s">
        <v>215</v>
      </c>
      <c r="BK126" s="160">
        <f>SUM(BK127:BK148)</f>
        <v>0</v>
      </c>
    </row>
    <row r="127" spans="2:65" s="1" customFormat="1" ht="22.5" customHeight="1" x14ac:dyDescent="0.3">
      <c r="B127" s="164"/>
      <c r="C127" s="165" t="s">
        <v>260</v>
      </c>
      <c r="D127" s="165" t="s">
        <v>217</v>
      </c>
      <c r="E127" s="166" t="s">
        <v>261</v>
      </c>
      <c r="F127" s="167" t="s">
        <v>262</v>
      </c>
      <c r="G127" s="168" t="s">
        <v>220</v>
      </c>
      <c r="H127" s="169">
        <v>2.6859999999999999</v>
      </c>
      <c r="I127" s="170"/>
      <c r="J127" s="171">
        <f>ROUND(I127*H127,0)</f>
        <v>0</v>
      </c>
      <c r="K127" s="167" t="s">
        <v>221</v>
      </c>
      <c r="L127" s="34"/>
      <c r="M127" s="172" t="s">
        <v>3</v>
      </c>
      <c r="N127" s="173" t="s">
        <v>44</v>
      </c>
      <c r="O127" s="35"/>
      <c r="P127" s="174">
        <f>O127*H127</f>
        <v>0</v>
      </c>
      <c r="Q127" s="174">
        <v>1.98</v>
      </c>
      <c r="R127" s="174">
        <f>Q127*H127</f>
        <v>5.3182799999999997</v>
      </c>
      <c r="S127" s="174">
        <v>0</v>
      </c>
      <c r="T127" s="175">
        <f>S127*H127</f>
        <v>0</v>
      </c>
      <c r="AR127" s="17" t="s">
        <v>222</v>
      </c>
      <c r="AT127" s="17" t="s">
        <v>217</v>
      </c>
      <c r="AU127" s="17" t="s">
        <v>81</v>
      </c>
      <c r="AY127" s="17" t="s">
        <v>215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7" t="s">
        <v>9</v>
      </c>
      <c r="BK127" s="176">
        <f>ROUND(I127*H127,0)</f>
        <v>0</v>
      </c>
      <c r="BL127" s="17" t="s">
        <v>222</v>
      </c>
      <c r="BM127" s="17" t="s">
        <v>263</v>
      </c>
    </row>
    <row r="128" spans="2:65" s="11" customFormat="1" x14ac:dyDescent="0.3">
      <c r="B128" s="177"/>
      <c r="D128" s="178" t="s">
        <v>224</v>
      </c>
      <c r="E128" s="179" t="s">
        <v>3</v>
      </c>
      <c r="F128" s="180" t="s">
        <v>264</v>
      </c>
      <c r="H128" s="181">
        <v>2</v>
      </c>
      <c r="I128" s="182"/>
      <c r="L128" s="177"/>
      <c r="M128" s="183"/>
      <c r="N128" s="184"/>
      <c r="O128" s="184"/>
      <c r="P128" s="184"/>
      <c r="Q128" s="184"/>
      <c r="R128" s="184"/>
      <c r="S128" s="184"/>
      <c r="T128" s="185"/>
      <c r="AT128" s="179" t="s">
        <v>224</v>
      </c>
      <c r="AU128" s="179" t="s">
        <v>81</v>
      </c>
      <c r="AV128" s="11" t="s">
        <v>81</v>
      </c>
      <c r="AW128" s="11" t="s">
        <v>36</v>
      </c>
      <c r="AX128" s="11" t="s">
        <v>73</v>
      </c>
      <c r="AY128" s="179" t="s">
        <v>215</v>
      </c>
    </row>
    <row r="129" spans="2:65" s="11" customFormat="1" x14ac:dyDescent="0.3">
      <c r="B129" s="177"/>
      <c r="D129" s="178" t="s">
        <v>224</v>
      </c>
      <c r="E129" s="179" t="s">
        <v>3</v>
      </c>
      <c r="F129" s="180" t="s">
        <v>265</v>
      </c>
      <c r="H129" s="181">
        <v>0.68600000000000005</v>
      </c>
      <c r="I129" s="182"/>
      <c r="L129" s="177"/>
      <c r="M129" s="183"/>
      <c r="N129" s="184"/>
      <c r="O129" s="184"/>
      <c r="P129" s="184"/>
      <c r="Q129" s="184"/>
      <c r="R129" s="184"/>
      <c r="S129" s="184"/>
      <c r="T129" s="185"/>
      <c r="AT129" s="179" t="s">
        <v>224</v>
      </c>
      <c r="AU129" s="179" t="s">
        <v>81</v>
      </c>
      <c r="AV129" s="11" t="s">
        <v>81</v>
      </c>
      <c r="AW129" s="11" t="s">
        <v>36</v>
      </c>
      <c r="AX129" s="11" t="s">
        <v>73</v>
      </c>
      <c r="AY129" s="179" t="s">
        <v>215</v>
      </c>
    </row>
    <row r="130" spans="2:65" s="12" customFormat="1" x14ac:dyDescent="0.3">
      <c r="B130" s="186"/>
      <c r="D130" s="195" t="s">
        <v>224</v>
      </c>
      <c r="E130" s="207" t="s">
        <v>3</v>
      </c>
      <c r="F130" s="208" t="s">
        <v>266</v>
      </c>
      <c r="H130" s="209">
        <v>2.6859999999999999</v>
      </c>
      <c r="I130" s="190"/>
      <c r="L130" s="186"/>
      <c r="M130" s="191"/>
      <c r="N130" s="192"/>
      <c r="O130" s="192"/>
      <c r="P130" s="192"/>
      <c r="Q130" s="192"/>
      <c r="R130" s="192"/>
      <c r="S130" s="192"/>
      <c r="T130" s="193"/>
      <c r="AT130" s="187" t="s">
        <v>224</v>
      </c>
      <c r="AU130" s="187" t="s">
        <v>81</v>
      </c>
      <c r="AV130" s="12" t="s">
        <v>229</v>
      </c>
      <c r="AW130" s="12" t="s">
        <v>36</v>
      </c>
      <c r="AX130" s="12" t="s">
        <v>9</v>
      </c>
      <c r="AY130" s="187" t="s">
        <v>215</v>
      </c>
    </row>
    <row r="131" spans="2:65" s="1" customFormat="1" ht="22.5" customHeight="1" x14ac:dyDescent="0.3">
      <c r="B131" s="164"/>
      <c r="C131" s="165" t="s">
        <v>267</v>
      </c>
      <c r="D131" s="165" t="s">
        <v>217</v>
      </c>
      <c r="E131" s="166" t="s">
        <v>268</v>
      </c>
      <c r="F131" s="167" t="s">
        <v>269</v>
      </c>
      <c r="G131" s="168" t="s">
        <v>220</v>
      </c>
      <c r="H131" s="169">
        <v>3.0990000000000002</v>
      </c>
      <c r="I131" s="170"/>
      <c r="J131" s="171">
        <f>ROUND(I131*H131,0)</f>
        <v>0</v>
      </c>
      <c r="K131" s="167" t="s">
        <v>221</v>
      </c>
      <c r="L131" s="34"/>
      <c r="M131" s="172" t="s">
        <v>3</v>
      </c>
      <c r="N131" s="173" t="s">
        <v>44</v>
      </c>
      <c r="O131" s="35"/>
      <c r="P131" s="174">
        <f>O131*H131</f>
        <v>0</v>
      </c>
      <c r="Q131" s="174">
        <v>2.2563422040000001</v>
      </c>
      <c r="R131" s="174">
        <f>Q131*H131</f>
        <v>6.9924044901960007</v>
      </c>
      <c r="S131" s="174">
        <v>0</v>
      </c>
      <c r="T131" s="175">
        <f>S131*H131</f>
        <v>0</v>
      </c>
      <c r="AR131" s="17" t="s">
        <v>222</v>
      </c>
      <c r="AT131" s="17" t="s">
        <v>217</v>
      </c>
      <c r="AU131" s="17" t="s">
        <v>81</v>
      </c>
      <c r="AY131" s="17" t="s">
        <v>215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7" t="s">
        <v>9</v>
      </c>
      <c r="BK131" s="176">
        <f>ROUND(I131*H131,0)</f>
        <v>0</v>
      </c>
      <c r="BL131" s="17" t="s">
        <v>222</v>
      </c>
      <c r="BM131" s="17" t="s">
        <v>270</v>
      </c>
    </row>
    <row r="132" spans="2:65" s="11" customFormat="1" x14ac:dyDescent="0.3">
      <c r="B132" s="177"/>
      <c r="D132" s="178" t="s">
        <v>224</v>
      </c>
      <c r="E132" s="179" t="s">
        <v>3</v>
      </c>
      <c r="F132" s="180" t="s">
        <v>271</v>
      </c>
      <c r="H132" s="181">
        <v>1.9139999999999999</v>
      </c>
      <c r="I132" s="182"/>
      <c r="L132" s="177"/>
      <c r="M132" s="183"/>
      <c r="N132" s="184"/>
      <c r="O132" s="184"/>
      <c r="P132" s="184"/>
      <c r="Q132" s="184"/>
      <c r="R132" s="184"/>
      <c r="S132" s="184"/>
      <c r="T132" s="185"/>
      <c r="AT132" s="179" t="s">
        <v>224</v>
      </c>
      <c r="AU132" s="179" t="s">
        <v>81</v>
      </c>
      <c r="AV132" s="11" t="s">
        <v>81</v>
      </c>
      <c r="AW132" s="11" t="s">
        <v>36</v>
      </c>
      <c r="AX132" s="11" t="s">
        <v>73</v>
      </c>
      <c r="AY132" s="179" t="s">
        <v>215</v>
      </c>
    </row>
    <row r="133" spans="2:65" s="11" customFormat="1" x14ac:dyDescent="0.3">
      <c r="B133" s="177"/>
      <c r="D133" s="178" t="s">
        <v>224</v>
      </c>
      <c r="E133" s="179" t="s">
        <v>3</v>
      </c>
      <c r="F133" s="180" t="s">
        <v>272</v>
      </c>
      <c r="H133" s="181">
        <v>0.32200000000000001</v>
      </c>
      <c r="I133" s="182"/>
      <c r="L133" s="177"/>
      <c r="M133" s="183"/>
      <c r="N133" s="184"/>
      <c r="O133" s="184"/>
      <c r="P133" s="184"/>
      <c r="Q133" s="184"/>
      <c r="R133" s="184"/>
      <c r="S133" s="184"/>
      <c r="T133" s="185"/>
      <c r="AT133" s="179" t="s">
        <v>224</v>
      </c>
      <c r="AU133" s="179" t="s">
        <v>81</v>
      </c>
      <c r="AV133" s="11" t="s">
        <v>81</v>
      </c>
      <c r="AW133" s="11" t="s">
        <v>36</v>
      </c>
      <c r="AX133" s="11" t="s">
        <v>73</v>
      </c>
      <c r="AY133" s="179" t="s">
        <v>215</v>
      </c>
    </row>
    <row r="134" spans="2:65" s="12" customFormat="1" x14ac:dyDescent="0.3">
      <c r="B134" s="186"/>
      <c r="D134" s="178" t="s">
        <v>224</v>
      </c>
      <c r="E134" s="187" t="s">
        <v>3</v>
      </c>
      <c r="F134" s="188" t="s">
        <v>228</v>
      </c>
      <c r="H134" s="189">
        <v>2.2360000000000002</v>
      </c>
      <c r="I134" s="190"/>
      <c r="L134" s="186"/>
      <c r="M134" s="191"/>
      <c r="N134" s="192"/>
      <c r="O134" s="192"/>
      <c r="P134" s="192"/>
      <c r="Q134" s="192"/>
      <c r="R134" s="192"/>
      <c r="S134" s="192"/>
      <c r="T134" s="193"/>
      <c r="AT134" s="187" t="s">
        <v>224</v>
      </c>
      <c r="AU134" s="187" t="s">
        <v>81</v>
      </c>
      <c r="AV134" s="12" t="s">
        <v>229</v>
      </c>
      <c r="AW134" s="12" t="s">
        <v>36</v>
      </c>
      <c r="AX134" s="12" t="s">
        <v>73</v>
      </c>
      <c r="AY134" s="187" t="s">
        <v>215</v>
      </c>
    </row>
    <row r="135" spans="2:65" s="11" customFormat="1" x14ac:dyDescent="0.3">
      <c r="B135" s="177"/>
      <c r="D135" s="178" t="s">
        <v>224</v>
      </c>
      <c r="E135" s="179" t="s">
        <v>3</v>
      </c>
      <c r="F135" s="180" t="s">
        <v>273</v>
      </c>
      <c r="H135" s="181">
        <v>0.29599999999999999</v>
      </c>
      <c r="I135" s="182"/>
      <c r="L135" s="177"/>
      <c r="M135" s="183"/>
      <c r="N135" s="184"/>
      <c r="O135" s="184"/>
      <c r="P135" s="184"/>
      <c r="Q135" s="184"/>
      <c r="R135" s="184"/>
      <c r="S135" s="184"/>
      <c r="T135" s="185"/>
      <c r="AT135" s="179" t="s">
        <v>224</v>
      </c>
      <c r="AU135" s="179" t="s">
        <v>81</v>
      </c>
      <c r="AV135" s="11" t="s">
        <v>81</v>
      </c>
      <c r="AW135" s="11" t="s">
        <v>36</v>
      </c>
      <c r="AX135" s="11" t="s">
        <v>73</v>
      </c>
      <c r="AY135" s="179" t="s">
        <v>215</v>
      </c>
    </row>
    <row r="136" spans="2:65" s="11" customFormat="1" x14ac:dyDescent="0.3">
      <c r="B136" s="177"/>
      <c r="D136" s="178" t="s">
        <v>224</v>
      </c>
      <c r="E136" s="179" t="s">
        <v>3</v>
      </c>
      <c r="F136" s="180" t="s">
        <v>274</v>
      </c>
      <c r="H136" s="181">
        <v>0.56699999999999995</v>
      </c>
      <c r="I136" s="182"/>
      <c r="L136" s="177"/>
      <c r="M136" s="183"/>
      <c r="N136" s="184"/>
      <c r="O136" s="184"/>
      <c r="P136" s="184"/>
      <c r="Q136" s="184"/>
      <c r="R136" s="184"/>
      <c r="S136" s="184"/>
      <c r="T136" s="185"/>
      <c r="AT136" s="179" t="s">
        <v>224</v>
      </c>
      <c r="AU136" s="179" t="s">
        <v>81</v>
      </c>
      <c r="AV136" s="11" t="s">
        <v>81</v>
      </c>
      <c r="AW136" s="11" t="s">
        <v>36</v>
      </c>
      <c r="AX136" s="11" t="s">
        <v>73</v>
      </c>
      <c r="AY136" s="179" t="s">
        <v>215</v>
      </c>
    </row>
    <row r="137" spans="2:65" s="12" customFormat="1" x14ac:dyDescent="0.3">
      <c r="B137" s="186"/>
      <c r="D137" s="178" t="s">
        <v>224</v>
      </c>
      <c r="E137" s="187" t="s">
        <v>3</v>
      </c>
      <c r="F137" s="188" t="s">
        <v>232</v>
      </c>
      <c r="H137" s="189">
        <v>0.86299999999999999</v>
      </c>
      <c r="I137" s="190"/>
      <c r="L137" s="186"/>
      <c r="M137" s="191"/>
      <c r="N137" s="192"/>
      <c r="O137" s="192"/>
      <c r="P137" s="192"/>
      <c r="Q137" s="192"/>
      <c r="R137" s="192"/>
      <c r="S137" s="192"/>
      <c r="T137" s="193"/>
      <c r="AT137" s="187" t="s">
        <v>224</v>
      </c>
      <c r="AU137" s="187" t="s">
        <v>81</v>
      </c>
      <c r="AV137" s="12" t="s">
        <v>229</v>
      </c>
      <c r="AW137" s="12" t="s">
        <v>36</v>
      </c>
      <c r="AX137" s="12" t="s">
        <v>73</v>
      </c>
      <c r="AY137" s="187" t="s">
        <v>215</v>
      </c>
    </row>
    <row r="138" spans="2:65" s="13" customFormat="1" x14ac:dyDescent="0.3">
      <c r="B138" s="194"/>
      <c r="D138" s="195" t="s">
        <v>224</v>
      </c>
      <c r="E138" s="196" t="s">
        <v>3</v>
      </c>
      <c r="F138" s="197" t="s">
        <v>233</v>
      </c>
      <c r="H138" s="198">
        <v>3.0990000000000002</v>
      </c>
      <c r="I138" s="199"/>
      <c r="L138" s="194"/>
      <c r="M138" s="200"/>
      <c r="N138" s="201"/>
      <c r="O138" s="201"/>
      <c r="P138" s="201"/>
      <c r="Q138" s="201"/>
      <c r="R138" s="201"/>
      <c r="S138" s="201"/>
      <c r="T138" s="202"/>
      <c r="AT138" s="203" t="s">
        <v>224</v>
      </c>
      <c r="AU138" s="203" t="s">
        <v>81</v>
      </c>
      <c r="AV138" s="13" t="s">
        <v>222</v>
      </c>
      <c r="AW138" s="13" t="s">
        <v>36</v>
      </c>
      <c r="AX138" s="13" t="s">
        <v>9</v>
      </c>
      <c r="AY138" s="203" t="s">
        <v>215</v>
      </c>
    </row>
    <row r="139" spans="2:65" s="1" customFormat="1" ht="31.5" customHeight="1" x14ac:dyDescent="0.3">
      <c r="B139" s="164"/>
      <c r="C139" s="165" t="s">
        <v>26</v>
      </c>
      <c r="D139" s="165" t="s">
        <v>217</v>
      </c>
      <c r="E139" s="166" t="s">
        <v>275</v>
      </c>
      <c r="F139" s="167" t="s">
        <v>276</v>
      </c>
      <c r="G139" s="168" t="s">
        <v>277</v>
      </c>
      <c r="H139" s="169">
        <v>1.05</v>
      </c>
      <c r="I139" s="170"/>
      <c r="J139" s="171">
        <f>ROUND(I139*H139,0)</f>
        <v>0</v>
      </c>
      <c r="K139" s="167" t="s">
        <v>221</v>
      </c>
      <c r="L139" s="34"/>
      <c r="M139" s="172" t="s">
        <v>3</v>
      </c>
      <c r="N139" s="173" t="s">
        <v>44</v>
      </c>
      <c r="O139" s="35"/>
      <c r="P139" s="174">
        <f>O139*H139</f>
        <v>0</v>
      </c>
      <c r="Q139" s="174">
        <v>0.4283208</v>
      </c>
      <c r="R139" s="174">
        <f>Q139*H139</f>
        <v>0.44973684000000003</v>
      </c>
      <c r="S139" s="174">
        <v>0</v>
      </c>
      <c r="T139" s="175">
        <f>S139*H139</f>
        <v>0</v>
      </c>
      <c r="AR139" s="17" t="s">
        <v>222</v>
      </c>
      <c r="AT139" s="17" t="s">
        <v>217</v>
      </c>
      <c r="AU139" s="17" t="s">
        <v>81</v>
      </c>
      <c r="AY139" s="17" t="s">
        <v>215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7" t="s">
        <v>9</v>
      </c>
      <c r="BK139" s="176">
        <f>ROUND(I139*H139,0)</f>
        <v>0</v>
      </c>
      <c r="BL139" s="17" t="s">
        <v>222</v>
      </c>
      <c r="BM139" s="17" t="s">
        <v>278</v>
      </c>
    </row>
    <row r="140" spans="2:65" s="11" customFormat="1" x14ac:dyDescent="0.3">
      <c r="B140" s="177"/>
      <c r="D140" s="195" t="s">
        <v>224</v>
      </c>
      <c r="E140" s="204" t="s">
        <v>3</v>
      </c>
      <c r="F140" s="205" t="s">
        <v>279</v>
      </c>
      <c r="H140" s="206">
        <v>1.05</v>
      </c>
      <c r="I140" s="182"/>
      <c r="L140" s="177"/>
      <c r="M140" s="183"/>
      <c r="N140" s="184"/>
      <c r="O140" s="184"/>
      <c r="P140" s="184"/>
      <c r="Q140" s="184"/>
      <c r="R140" s="184"/>
      <c r="S140" s="184"/>
      <c r="T140" s="185"/>
      <c r="AT140" s="179" t="s">
        <v>224</v>
      </c>
      <c r="AU140" s="179" t="s">
        <v>81</v>
      </c>
      <c r="AV140" s="11" t="s">
        <v>81</v>
      </c>
      <c r="AW140" s="11" t="s">
        <v>36</v>
      </c>
      <c r="AX140" s="11" t="s">
        <v>9</v>
      </c>
      <c r="AY140" s="179" t="s">
        <v>215</v>
      </c>
    </row>
    <row r="141" spans="2:65" s="1" customFormat="1" ht="31.5" customHeight="1" x14ac:dyDescent="0.3">
      <c r="B141" s="164"/>
      <c r="C141" s="165" t="s">
        <v>280</v>
      </c>
      <c r="D141" s="165" t="s">
        <v>217</v>
      </c>
      <c r="E141" s="166" t="s">
        <v>281</v>
      </c>
      <c r="F141" s="167" t="s">
        <v>282</v>
      </c>
      <c r="G141" s="168" t="s">
        <v>277</v>
      </c>
      <c r="H141" s="169">
        <v>2</v>
      </c>
      <c r="I141" s="170"/>
      <c r="J141" s="171">
        <f>ROUND(I141*H141,0)</f>
        <v>0</v>
      </c>
      <c r="K141" s="167" t="s">
        <v>221</v>
      </c>
      <c r="L141" s="34"/>
      <c r="M141" s="172" t="s">
        <v>3</v>
      </c>
      <c r="N141" s="173" t="s">
        <v>44</v>
      </c>
      <c r="O141" s="35"/>
      <c r="P141" s="174">
        <f>O141*H141</f>
        <v>0</v>
      </c>
      <c r="Q141" s="174">
        <v>0.67488603999999996</v>
      </c>
      <c r="R141" s="174">
        <f>Q141*H141</f>
        <v>1.3497720799999999</v>
      </c>
      <c r="S141" s="174">
        <v>0</v>
      </c>
      <c r="T141" s="175">
        <f>S141*H141</f>
        <v>0</v>
      </c>
      <c r="AR141" s="17" t="s">
        <v>222</v>
      </c>
      <c r="AT141" s="17" t="s">
        <v>217</v>
      </c>
      <c r="AU141" s="17" t="s">
        <v>81</v>
      </c>
      <c r="AY141" s="17" t="s">
        <v>215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9</v>
      </c>
      <c r="BK141" s="176">
        <f>ROUND(I141*H141,0)</f>
        <v>0</v>
      </c>
      <c r="BL141" s="17" t="s">
        <v>222</v>
      </c>
      <c r="BM141" s="17" t="s">
        <v>283</v>
      </c>
    </row>
    <row r="142" spans="2:65" s="11" customFormat="1" x14ac:dyDescent="0.3">
      <c r="B142" s="177"/>
      <c r="D142" s="178" t="s">
        <v>224</v>
      </c>
      <c r="E142" s="179" t="s">
        <v>3</v>
      </c>
      <c r="F142" s="180" t="s">
        <v>284</v>
      </c>
      <c r="H142" s="181">
        <v>0.75</v>
      </c>
      <c r="I142" s="182"/>
      <c r="L142" s="177"/>
      <c r="M142" s="183"/>
      <c r="N142" s="184"/>
      <c r="O142" s="184"/>
      <c r="P142" s="184"/>
      <c r="Q142" s="184"/>
      <c r="R142" s="184"/>
      <c r="S142" s="184"/>
      <c r="T142" s="185"/>
      <c r="AT142" s="179" t="s">
        <v>224</v>
      </c>
      <c r="AU142" s="179" t="s">
        <v>81</v>
      </c>
      <c r="AV142" s="11" t="s">
        <v>81</v>
      </c>
      <c r="AW142" s="11" t="s">
        <v>36</v>
      </c>
      <c r="AX142" s="11" t="s">
        <v>73</v>
      </c>
      <c r="AY142" s="179" t="s">
        <v>215</v>
      </c>
    </row>
    <row r="143" spans="2:65" s="11" customFormat="1" x14ac:dyDescent="0.3">
      <c r="B143" s="177"/>
      <c r="D143" s="178" t="s">
        <v>224</v>
      </c>
      <c r="E143" s="179" t="s">
        <v>3</v>
      </c>
      <c r="F143" s="180" t="s">
        <v>285</v>
      </c>
      <c r="H143" s="181">
        <v>1.25</v>
      </c>
      <c r="I143" s="182"/>
      <c r="L143" s="177"/>
      <c r="M143" s="183"/>
      <c r="N143" s="184"/>
      <c r="O143" s="184"/>
      <c r="P143" s="184"/>
      <c r="Q143" s="184"/>
      <c r="R143" s="184"/>
      <c r="S143" s="184"/>
      <c r="T143" s="185"/>
      <c r="AT143" s="179" t="s">
        <v>224</v>
      </c>
      <c r="AU143" s="179" t="s">
        <v>81</v>
      </c>
      <c r="AV143" s="11" t="s">
        <v>81</v>
      </c>
      <c r="AW143" s="11" t="s">
        <v>36</v>
      </c>
      <c r="AX143" s="11" t="s">
        <v>73</v>
      </c>
      <c r="AY143" s="179" t="s">
        <v>215</v>
      </c>
    </row>
    <row r="144" spans="2:65" s="12" customFormat="1" x14ac:dyDescent="0.3">
      <c r="B144" s="186"/>
      <c r="D144" s="195" t="s">
        <v>224</v>
      </c>
      <c r="E144" s="207" t="s">
        <v>3</v>
      </c>
      <c r="F144" s="208" t="s">
        <v>266</v>
      </c>
      <c r="H144" s="209">
        <v>2</v>
      </c>
      <c r="I144" s="190"/>
      <c r="L144" s="186"/>
      <c r="M144" s="191"/>
      <c r="N144" s="192"/>
      <c r="O144" s="192"/>
      <c r="P144" s="192"/>
      <c r="Q144" s="192"/>
      <c r="R144" s="192"/>
      <c r="S144" s="192"/>
      <c r="T144" s="193"/>
      <c r="AT144" s="187" t="s">
        <v>224</v>
      </c>
      <c r="AU144" s="187" t="s">
        <v>81</v>
      </c>
      <c r="AV144" s="12" t="s">
        <v>229</v>
      </c>
      <c r="AW144" s="12" t="s">
        <v>36</v>
      </c>
      <c r="AX144" s="12" t="s">
        <v>9</v>
      </c>
      <c r="AY144" s="187" t="s">
        <v>215</v>
      </c>
    </row>
    <row r="145" spans="2:65" s="1" customFormat="1" ht="31.5" customHeight="1" x14ac:dyDescent="0.3">
      <c r="B145" s="164"/>
      <c r="C145" s="165" t="s">
        <v>286</v>
      </c>
      <c r="D145" s="165" t="s">
        <v>217</v>
      </c>
      <c r="E145" s="166" t="s">
        <v>287</v>
      </c>
      <c r="F145" s="167" t="s">
        <v>288</v>
      </c>
      <c r="G145" s="168" t="s">
        <v>277</v>
      </c>
      <c r="H145" s="169">
        <v>1.5</v>
      </c>
      <c r="I145" s="170"/>
      <c r="J145" s="171">
        <f>ROUND(I145*H145,0)</f>
        <v>0</v>
      </c>
      <c r="K145" s="167" t="s">
        <v>221</v>
      </c>
      <c r="L145" s="34"/>
      <c r="M145" s="172" t="s">
        <v>3</v>
      </c>
      <c r="N145" s="173" t="s">
        <v>44</v>
      </c>
      <c r="O145" s="35"/>
      <c r="P145" s="174">
        <f>O145*H145</f>
        <v>0</v>
      </c>
      <c r="Q145" s="174">
        <v>1.1366641</v>
      </c>
      <c r="R145" s="174">
        <f>Q145*H145</f>
        <v>1.7049961499999999</v>
      </c>
      <c r="S145" s="174">
        <v>0</v>
      </c>
      <c r="T145" s="175">
        <f>S145*H145</f>
        <v>0</v>
      </c>
      <c r="AR145" s="17" t="s">
        <v>222</v>
      </c>
      <c r="AT145" s="17" t="s">
        <v>217</v>
      </c>
      <c r="AU145" s="17" t="s">
        <v>81</v>
      </c>
      <c r="AY145" s="17" t="s">
        <v>215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9</v>
      </c>
      <c r="BK145" s="176">
        <f>ROUND(I145*H145,0)</f>
        <v>0</v>
      </c>
      <c r="BL145" s="17" t="s">
        <v>222</v>
      </c>
      <c r="BM145" s="17" t="s">
        <v>289</v>
      </c>
    </row>
    <row r="146" spans="2:65" s="11" customFormat="1" x14ac:dyDescent="0.3">
      <c r="B146" s="177"/>
      <c r="D146" s="195" t="s">
        <v>224</v>
      </c>
      <c r="E146" s="204" t="s">
        <v>3</v>
      </c>
      <c r="F146" s="205" t="s">
        <v>290</v>
      </c>
      <c r="H146" s="206">
        <v>1.5</v>
      </c>
      <c r="I146" s="182"/>
      <c r="L146" s="177"/>
      <c r="M146" s="183"/>
      <c r="N146" s="184"/>
      <c r="O146" s="184"/>
      <c r="P146" s="184"/>
      <c r="Q146" s="184"/>
      <c r="R146" s="184"/>
      <c r="S146" s="184"/>
      <c r="T146" s="185"/>
      <c r="AT146" s="179" t="s">
        <v>224</v>
      </c>
      <c r="AU146" s="179" t="s">
        <v>81</v>
      </c>
      <c r="AV146" s="11" t="s">
        <v>81</v>
      </c>
      <c r="AW146" s="11" t="s">
        <v>36</v>
      </c>
      <c r="AX146" s="11" t="s">
        <v>9</v>
      </c>
      <c r="AY146" s="179" t="s">
        <v>215</v>
      </c>
    </row>
    <row r="147" spans="2:65" s="1" customFormat="1" ht="22.5" customHeight="1" x14ac:dyDescent="0.3">
      <c r="B147" s="164"/>
      <c r="C147" s="165" t="s">
        <v>291</v>
      </c>
      <c r="D147" s="165" t="s">
        <v>217</v>
      </c>
      <c r="E147" s="166" t="s">
        <v>292</v>
      </c>
      <c r="F147" s="167" t="s">
        <v>293</v>
      </c>
      <c r="G147" s="168" t="s">
        <v>250</v>
      </c>
      <c r="H147" s="169">
        <v>3.5999999999999997E-2</v>
      </c>
      <c r="I147" s="170"/>
      <c r="J147" s="171">
        <f>ROUND(I147*H147,0)</f>
        <v>0</v>
      </c>
      <c r="K147" s="167" t="s">
        <v>221</v>
      </c>
      <c r="L147" s="34"/>
      <c r="M147" s="172" t="s">
        <v>3</v>
      </c>
      <c r="N147" s="173" t="s">
        <v>44</v>
      </c>
      <c r="O147" s="35"/>
      <c r="P147" s="174">
        <f>O147*H147</f>
        <v>0</v>
      </c>
      <c r="Q147" s="174">
        <v>1.0587076</v>
      </c>
      <c r="R147" s="174">
        <f>Q147*H147</f>
        <v>3.8113473599999996E-2</v>
      </c>
      <c r="S147" s="174">
        <v>0</v>
      </c>
      <c r="T147" s="175">
        <f>S147*H147</f>
        <v>0</v>
      </c>
      <c r="AR147" s="17" t="s">
        <v>222</v>
      </c>
      <c r="AT147" s="17" t="s">
        <v>217</v>
      </c>
      <c r="AU147" s="17" t="s">
        <v>81</v>
      </c>
      <c r="AY147" s="17" t="s">
        <v>215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7" t="s">
        <v>9</v>
      </c>
      <c r="BK147" s="176">
        <f>ROUND(I147*H147,0)</f>
        <v>0</v>
      </c>
      <c r="BL147" s="17" t="s">
        <v>222</v>
      </c>
      <c r="BM147" s="17" t="s">
        <v>294</v>
      </c>
    </row>
    <row r="148" spans="2:65" s="11" customFormat="1" x14ac:dyDescent="0.3">
      <c r="B148" s="177"/>
      <c r="D148" s="178" t="s">
        <v>224</v>
      </c>
      <c r="E148" s="179" t="s">
        <v>3</v>
      </c>
      <c r="F148" s="180" t="s">
        <v>295</v>
      </c>
      <c r="H148" s="181">
        <v>3.5999999999999997E-2</v>
      </c>
      <c r="I148" s="182"/>
      <c r="L148" s="177"/>
      <c r="M148" s="183"/>
      <c r="N148" s="184"/>
      <c r="O148" s="184"/>
      <c r="P148" s="184"/>
      <c r="Q148" s="184"/>
      <c r="R148" s="184"/>
      <c r="S148" s="184"/>
      <c r="T148" s="185"/>
      <c r="AT148" s="179" t="s">
        <v>224</v>
      </c>
      <c r="AU148" s="179" t="s">
        <v>81</v>
      </c>
      <c r="AV148" s="11" t="s">
        <v>81</v>
      </c>
      <c r="AW148" s="11" t="s">
        <v>36</v>
      </c>
      <c r="AX148" s="11" t="s">
        <v>9</v>
      </c>
      <c r="AY148" s="179" t="s">
        <v>215</v>
      </c>
    </row>
    <row r="149" spans="2:65" s="10" customFormat="1" ht="29.85" customHeight="1" x14ac:dyDescent="0.3">
      <c r="B149" s="150"/>
      <c r="D149" s="161" t="s">
        <v>72</v>
      </c>
      <c r="E149" s="162" t="s">
        <v>229</v>
      </c>
      <c r="F149" s="162" t="s">
        <v>296</v>
      </c>
      <c r="I149" s="153"/>
      <c r="J149" s="163">
        <f>BK149</f>
        <v>0</v>
      </c>
      <c r="L149" s="150"/>
      <c r="M149" s="155"/>
      <c r="N149" s="156"/>
      <c r="O149" s="156"/>
      <c r="P149" s="157">
        <f>SUM(P150:P217)</f>
        <v>0</v>
      </c>
      <c r="Q149" s="156"/>
      <c r="R149" s="157">
        <f>SUM(R150:R217)</f>
        <v>24.980690632999998</v>
      </c>
      <c r="S149" s="156"/>
      <c r="T149" s="158">
        <f>SUM(T150:T217)</f>
        <v>0</v>
      </c>
      <c r="AR149" s="151" t="s">
        <v>9</v>
      </c>
      <c r="AT149" s="159" t="s">
        <v>72</v>
      </c>
      <c r="AU149" s="159" t="s">
        <v>9</v>
      </c>
      <c r="AY149" s="151" t="s">
        <v>215</v>
      </c>
      <c r="BK149" s="160">
        <f>SUM(BK150:BK217)</f>
        <v>0</v>
      </c>
    </row>
    <row r="150" spans="2:65" s="1" customFormat="1" ht="22.5" customHeight="1" x14ac:dyDescent="0.3">
      <c r="B150" s="164"/>
      <c r="C150" s="165" t="s">
        <v>297</v>
      </c>
      <c r="D150" s="165" t="s">
        <v>217</v>
      </c>
      <c r="E150" s="166" t="s">
        <v>298</v>
      </c>
      <c r="F150" s="167" t="s">
        <v>299</v>
      </c>
      <c r="G150" s="168" t="s">
        <v>220</v>
      </c>
      <c r="H150" s="169">
        <v>0.90900000000000003</v>
      </c>
      <c r="I150" s="170"/>
      <c r="J150" s="171">
        <f>ROUND(I150*H150,0)</f>
        <v>0</v>
      </c>
      <c r="K150" s="167" t="s">
        <v>3</v>
      </c>
      <c r="L150" s="34"/>
      <c r="M150" s="172" t="s">
        <v>3</v>
      </c>
      <c r="N150" s="173" t="s">
        <v>44</v>
      </c>
      <c r="O150" s="35"/>
      <c r="P150" s="174">
        <f>O150*H150</f>
        <v>0</v>
      </c>
      <c r="Q150" s="174">
        <v>2.4607999999999999</v>
      </c>
      <c r="R150" s="174">
        <f>Q150*H150</f>
        <v>2.2368671999999998</v>
      </c>
      <c r="S150" s="174">
        <v>0</v>
      </c>
      <c r="T150" s="175">
        <f>S150*H150</f>
        <v>0</v>
      </c>
      <c r="AR150" s="17" t="s">
        <v>222</v>
      </c>
      <c r="AT150" s="17" t="s">
        <v>217</v>
      </c>
      <c r="AU150" s="17" t="s">
        <v>81</v>
      </c>
      <c r="AY150" s="17" t="s">
        <v>215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7" t="s">
        <v>9</v>
      </c>
      <c r="BK150" s="176">
        <f>ROUND(I150*H150,0)</f>
        <v>0</v>
      </c>
      <c r="BL150" s="17" t="s">
        <v>222</v>
      </c>
      <c r="BM150" s="17" t="s">
        <v>300</v>
      </c>
    </row>
    <row r="151" spans="2:65" s="11" customFormat="1" x14ac:dyDescent="0.3">
      <c r="B151" s="177"/>
      <c r="D151" s="178" t="s">
        <v>224</v>
      </c>
      <c r="E151" s="179" t="s">
        <v>3</v>
      </c>
      <c r="F151" s="180" t="s">
        <v>301</v>
      </c>
      <c r="H151" s="181">
        <v>0.82299999999999995</v>
      </c>
      <c r="I151" s="182"/>
      <c r="L151" s="177"/>
      <c r="M151" s="183"/>
      <c r="N151" s="184"/>
      <c r="O151" s="184"/>
      <c r="P151" s="184"/>
      <c r="Q151" s="184"/>
      <c r="R151" s="184"/>
      <c r="S151" s="184"/>
      <c r="T151" s="185"/>
      <c r="AT151" s="179" t="s">
        <v>224</v>
      </c>
      <c r="AU151" s="179" t="s">
        <v>81</v>
      </c>
      <c r="AV151" s="11" t="s">
        <v>81</v>
      </c>
      <c r="AW151" s="11" t="s">
        <v>36</v>
      </c>
      <c r="AX151" s="11" t="s">
        <v>73</v>
      </c>
      <c r="AY151" s="179" t="s">
        <v>215</v>
      </c>
    </row>
    <row r="152" spans="2:65" s="11" customFormat="1" x14ac:dyDescent="0.3">
      <c r="B152" s="177"/>
      <c r="D152" s="178" t="s">
        <v>224</v>
      </c>
      <c r="E152" s="179" t="s">
        <v>3</v>
      </c>
      <c r="F152" s="180" t="s">
        <v>302</v>
      </c>
      <c r="H152" s="181">
        <v>8.5999999999999993E-2</v>
      </c>
      <c r="I152" s="182"/>
      <c r="L152" s="177"/>
      <c r="M152" s="183"/>
      <c r="N152" s="184"/>
      <c r="O152" s="184"/>
      <c r="P152" s="184"/>
      <c r="Q152" s="184"/>
      <c r="R152" s="184"/>
      <c r="S152" s="184"/>
      <c r="T152" s="185"/>
      <c r="AT152" s="179" t="s">
        <v>224</v>
      </c>
      <c r="AU152" s="179" t="s">
        <v>81</v>
      </c>
      <c r="AV152" s="11" t="s">
        <v>81</v>
      </c>
      <c r="AW152" s="11" t="s">
        <v>36</v>
      </c>
      <c r="AX152" s="11" t="s">
        <v>73</v>
      </c>
      <c r="AY152" s="179" t="s">
        <v>215</v>
      </c>
    </row>
    <row r="153" spans="2:65" s="12" customFormat="1" x14ac:dyDescent="0.3">
      <c r="B153" s="186"/>
      <c r="D153" s="195" t="s">
        <v>224</v>
      </c>
      <c r="E153" s="207" t="s">
        <v>3</v>
      </c>
      <c r="F153" s="208" t="s">
        <v>266</v>
      </c>
      <c r="H153" s="209">
        <v>0.90900000000000003</v>
      </c>
      <c r="I153" s="190"/>
      <c r="L153" s="186"/>
      <c r="M153" s="191"/>
      <c r="N153" s="192"/>
      <c r="O153" s="192"/>
      <c r="P153" s="192"/>
      <c r="Q153" s="192"/>
      <c r="R153" s="192"/>
      <c r="S153" s="192"/>
      <c r="T153" s="193"/>
      <c r="AT153" s="187" t="s">
        <v>224</v>
      </c>
      <c r="AU153" s="187" t="s">
        <v>81</v>
      </c>
      <c r="AV153" s="12" t="s">
        <v>229</v>
      </c>
      <c r="AW153" s="12" t="s">
        <v>36</v>
      </c>
      <c r="AX153" s="12" t="s">
        <v>9</v>
      </c>
      <c r="AY153" s="187" t="s">
        <v>215</v>
      </c>
    </row>
    <row r="154" spans="2:65" s="1" customFormat="1" ht="31.5" customHeight="1" x14ac:dyDescent="0.3">
      <c r="B154" s="164"/>
      <c r="C154" s="165" t="s">
        <v>10</v>
      </c>
      <c r="D154" s="165" t="s">
        <v>217</v>
      </c>
      <c r="E154" s="166" t="s">
        <v>303</v>
      </c>
      <c r="F154" s="167" t="s">
        <v>304</v>
      </c>
      <c r="G154" s="168" t="s">
        <v>277</v>
      </c>
      <c r="H154" s="169">
        <v>24.72</v>
      </c>
      <c r="I154" s="170"/>
      <c r="J154" s="171">
        <f>ROUND(I154*H154,0)</f>
        <v>0</v>
      </c>
      <c r="K154" s="167" t="s">
        <v>221</v>
      </c>
      <c r="L154" s="34"/>
      <c r="M154" s="172" t="s">
        <v>3</v>
      </c>
      <c r="N154" s="173" t="s">
        <v>44</v>
      </c>
      <c r="O154" s="35"/>
      <c r="P154" s="174">
        <f>O154*H154</f>
        <v>0</v>
      </c>
      <c r="Q154" s="174">
        <v>0.38811000000000001</v>
      </c>
      <c r="R154" s="174">
        <f>Q154*H154</f>
        <v>9.5940791999999995</v>
      </c>
      <c r="S154" s="174">
        <v>0</v>
      </c>
      <c r="T154" s="175">
        <f>S154*H154</f>
        <v>0</v>
      </c>
      <c r="AR154" s="17" t="s">
        <v>222</v>
      </c>
      <c r="AT154" s="17" t="s">
        <v>217</v>
      </c>
      <c r="AU154" s="17" t="s">
        <v>81</v>
      </c>
      <c r="AY154" s="17" t="s">
        <v>215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7" t="s">
        <v>9</v>
      </c>
      <c r="BK154" s="176">
        <f>ROUND(I154*H154,0)</f>
        <v>0</v>
      </c>
      <c r="BL154" s="17" t="s">
        <v>222</v>
      </c>
      <c r="BM154" s="17" t="s">
        <v>305</v>
      </c>
    </row>
    <row r="155" spans="2:65" s="11" customFormat="1" x14ac:dyDescent="0.3">
      <c r="B155" s="177"/>
      <c r="D155" s="178" t="s">
        <v>224</v>
      </c>
      <c r="E155" s="179" t="s">
        <v>3</v>
      </c>
      <c r="F155" s="180" t="s">
        <v>306</v>
      </c>
      <c r="H155" s="181">
        <v>26.52</v>
      </c>
      <c r="I155" s="182"/>
      <c r="L155" s="177"/>
      <c r="M155" s="183"/>
      <c r="N155" s="184"/>
      <c r="O155" s="184"/>
      <c r="P155" s="184"/>
      <c r="Q155" s="184"/>
      <c r="R155" s="184"/>
      <c r="S155" s="184"/>
      <c r="T155" s="185"/>
      <c r="AT155" s="179" t="s">
        <v>224</v>
      </c>
      <c r="AU155" s="179" t="s">
        <v>81</v>
      </c>
      <c r="AV155" s="11" t="s">
        <v>81</v>
      </c>
      <c r="AW155" s="11" t="s">
        <v>36</v>
      </c>
      <c r="AX155" s="11" t="s">
        <v>73</v>
      </c>
      <c r="AY155" s="179" t="s">
        <v>215</v>
      </c>
    </row>
    <row r="156" spans="2:65" s="11" customFormat="1" x14ac:dyDescent="0.3">
      <c r="B156" s="177"/>
      <c r="D156" s="178" t="s">
        <v>224</v>
      </c>
      <c r="E156" s="179" t="s">
        <v>3</v>
      </c>
      <c r="F156" s="180" t="s">
        <v>307</v>
      </c>
      <c r="H156" s="181">
        <v>-1.8</v>
      </c>
      <c r="I156" s="182"/>
      <c r="L156" s="177"/>
      <c r="M156" s="183"/>
      <c r="N156" s="184"/>
      <c r="O156" s="184"/>
      <c r="P156" s="184"/>
      <c r="Q156" s="184"/>
      <c r="R156" s="184"/>
      <c r="S156" s="184"/>
      <c r="T156" s="185"/>
      <c r="AT156" s="179" t="s">
        <v>224</v>
      </c>
      <c r="AU156" s="179" t="s">
        <v>81</v>
      </c>
      <c r="AV156" s="11" t="s">
        <v>81</v>
      </c>
      <c r="AW156" s="11" t="s">
        <v>36</v>
      </c>
      <c r="AX156" s="11" t="s">
        <v>73</v>
      </c>
      <c r="AY156" s="179" t="s">
        <v>215</v>
      </c>
    </row>
    <row r="157" spans="2:65" s="12" customFormat="1" x14ac:dyDescent="0.3">
      <c r="B157" s="186"/>
      <c r="D157" s="195" t="s">
        <v>224</v>
      </c>
      <c r="E157" s="207" t="s">
        <v>3</v>
      </c>
      <c r="F157" s="208" t="s">
        <v>266</v>
      </c>
      <c r="H157" s="209">
        <v>24.72</v>
      </c>
      <c r="I157" s="190"/>
      <c r="L157" s="186"/>
      <c r="M157" s="191"/>
      <c r="N157" s="192"/>
      <c r="O157" s="192"/>
      <c r="P157" s="192"/>
      <c r="Q157" s="192"/>
      <c r="R157" s="192"/>
      <c r="S157" s="192"/>
      <c r="T157" s="193"/>
      <c r="AT157" s="187" t="s">
        <v>224</v>
      </c>
      <c r="AU157" s="187" t="s">
        <v>81</v>
      </c>
      <c r="AV157" s="12" t="s">
        <v>229</v>
      </c>
      <c r="AW157" s="12" t="s">
        <v>36</v>
      </c>
      <c r="AX157" s="12" t="s">
        <v>9</v>
      </c>
      <c r="AY157" s="187" t="s">
        <v>215</v>
      </c>
    </row>
    <row r="158" spans="2:65" s="1" customFormat="1" ht="22.5" customHeight="1" x14ac:dyDescent="0.3">
      <c r="B158" s="164"/>
      <c r="C158" s="165" t="s">
        <v>308</v>
      </c>
      <c r="D158" s="165" t="s">
        <v>217</v>
      </c>
      <c r="E158" s="166" t="s">
        <v>309</v>
      </c>
      <c r="F158" s="167" t="s">
        <v>310</v>
      </c>
      <c r="G158" s="168" t="s">
        <v>311</v>
      </c>
      <c r="H158" s="169">
        <v>4</v>
      </c>
      <c r="I158" s="170"/>
      <c r="J158" s="171">
        <f>ROUND(I158*H158,0)</f>
        <v>0</v>
      </c>
      <c r="K158" s="167" t="s">
        <v>221</v>
      </c>
      <c r="L158" s="34"/>
      <c r="M158" s="172" t="s">
        <v>3</v>
      </c>
      <c r="N158" s="173" t="s">
        <v>44</v>
      </c>
      <c r="O158" s="35"/>
      <c r="P158" s="174">
        <f>O158*H158</f>
        <v>0</v>
      </c>
      <c r="Q158" s="174">
        <v>4.6448000000000003E-2</v>
      </c>
      <c r="R158" s="174">
        <f>Q158*H158</f>
        <v>0.18579200000000001</v>
      </c>
      <c r="S158" s="174">
        <v>0</v>
      </c>
      <c r="T158" s="175">
        <f>S158*H158</f>
        <v>0</v>
      </c>
      <c r="AR158" s="17" t="s">
        <v>222</v>
      </c>
      <c r="AT158" s="17" t="s">
        <v>217</v>
      </c>
      <c r="AU158" s="17" t="s">
        <v>81</v>
      </c>
      <c r="AY158" s="17" t="s">
        <v>215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9</v>
      </c>
      <c r="BK158" s="176">
        <f>ROUND(I158*H158,0)</f>
        <v>0</v>
      </c>
      <c r="BL158" s="17" t="s">
        <v>222</v>
      </c>
      <c r="BM158" s="17" t="s">
        <v>312</v>
      </c>
    </row>
    <row r="159" spans="2:65" s="11" customFormat="1" x14ac:dyDescent="0.3">
      <c r="B159" s="177"/>
      <c r="D159" s="195" t="s">
        <v>224</v>
      </c>
      <c r="E159" s="204" t="s">
        <v>3</v>
      </c>
      <c r="F159" s="205" t="s">
        <v>313</v>
      </c>
      <c r="H159" s="206">
        <v>4</v>
      </c>
      <c r="I159" s="182"/>
      <c r="L159" s="177"/>
      <c r="M159" s="183"/>
      <c r="N159" s="184"/>
      <c r="O159" s="184"/>
      <c r="P159" s="184"/>
      <c r="Q159" s="184"/>
      <c r="R159" s="184"/>
      <c r="S159" s="184"/>
      <c r="T159" s="185"/>
      <c r="AT159" s="179" t="s">
        <v>224</v>
      </c>
      <c r="AU159" s="179" t="s">
        <v>81</v>
      </c>
      <c r="AV159" s="11" t="s">
        <v>81</v>
      </c>
      <c r="AW159" s="11" t="s">
        <v>36</v>
      </c>
      <c r="AX159" s="11" t="s">
        <v>9</v>
      </c>
      <c r="AY159" s="179" t="s">
        <v>215</v>
      </c>
    </row>
    <row r="160" spans="2:65" s="1" customFormat="1" ht="22.5" customHeight="1" x14ac:dyDescent="0.3">
      <c r="B160" s="164"/>
      <c r="C160" s="165" t="s">
        <v>314</v>
      </c>
      <c r="D160" s="165" t="s">
        <v>217</v>
      </c>
      <c r="E160" s="166" t="s">
        <v>315</v>
      </c>
      <c r="F160" s="167" t="s">
        <v>316</v>
      </c>
      <c r="G160" s="168" t="s">
        <v>220</v>
      </c>
      <c r="H160" s="169">
        <v>1.883</v>
      </c>
      <c r="I160" s="170"/>
      <c r="J160" s="171">
        <f>ROUND(I160*H160,0)</f>
        <v>0</v>
      </c>
      <c r="K160" s="167" t="s">
        <v>221</v>
      </c>
      <c r="L160" s="34"/>
      <c r="M160" s="172" t="s">
        <v>3</v>
      </c>
      <c r="N160" s="173" t="s">
        <v>44</v>
      </c>
      <c r="O160" s="35"/>
      <c r="P160" s="174">
        <f>O160*H160</f>
        <v>0</v>
      </c>
      <c r="Q160" s="174">
        <v>1.94302</v>
      </c>
      <c r="R160" s="174">
        <f>Q160*H160</f>
        <v>3.65870666</v>
      </c>
      <c r="S160" s="174">
        <v>0</v>
      </c>
      <c r="T160" s="175">
        <f>S160*H160</f>
        <v>0</v>
      </c>
      <c r="AR160" s="17" t="s">
        <v>222</v>
      </c>
      <c r="AT160" s="17" t="s">
        <v>217</v>
      </c>
      <c r="AU160" s="17" t="s">
        <v>81</v>
      </c>
      <c r="AY160" s="17" t="s">
        <v>215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9</v>
      </c>
      <c r="BK160" s="176">
        <f>ROUND(I160*H160,0)</f>
        <v>0</v>
      </c>
      <c r="BL160" s="17" t="s">
        <v>222</v>
      </c>
      <c r="BM160" s="17" t="s">
        <v>317</v>
      </c>
    </row>
    <row r="161" spans="2:65" s="11" customFormat="1" x14ac:dyDescent="0.3">
      <c r="B161" s="177"/>
      <c r="D161" s="178" t="s">
        <v>224</v>
      </c>
      <c r="E161" s="179" t="s">
        <v>3</v>
      </c>
      <c r="F161" s="180" t="s">
        <v>318</v>
      </c>
      <c r="H161" s="181">
        <v>0.248</v>
      </c>
      <c r="I161" s="182"/>
      <c r="L161" s="177"/>
      <c r="M161" s="183"/>
      <c r="N161" s="184"/>
      <c r="O161" s="184"/>
      <c r="P161" s="184"/>
      <c r="Q161" s="184"/>
      <c r="R161" s="184"/>
      <c r="S161" s="184"/>
      <c r="T161" s="185"/>
      <c r="AT161" s="179" t="s">
        <v>224</v>
      </c>
      <c r="AU161" s="179" t="s">
        <v>81</v>
      </c>
      <c r="AV161" s="11" t="s">
        <v>81</v>
      </c>
      <c r="AW161" s="11" t="s">
        <v>36</v>
      </c>
      <c r="AX161" s="11" t="s">
        <v>73</v>
      </c>
      <c r="AY161" s="179" t="s">
        <v>215</v>
      </c>
    </row>
    <row r="162" spans="2:65" s="11" customFormat="1" x14ac:dyDescent="0.3">
      <c r="B162" s="177"/>
      <c r="D162" s="178" t="s">
        <v>224</v>
      </c>
      <c r="E162" s="179" t="s">
        <v>3</v>
      </c>
      <c r="F162" s="180" t="s">
        <v>319</v>
      </c>
      <c r="H162" s="181">
        <v>0.23100000000000001</v>
      </c>
      <c r="I162" s="182"/>
      <c r="L162" s="177"/>
      <c r="M162" s="183"/>
      <c r="N162" s="184"/>
      <c r="O162" s="184"/>
      <c r="P162" s="184"/>
      <c r="Q162" s="184"/>
      <c r="R162" s="184"/>
      <c r="S162" s="184"/>
      <c r="T162" s="185"/>
      <c r="AT162" s="179" t="s">
        <v>224</v>
      </c>
      <c r="AU162" s="179" t="s">
        <v>81</v>
      </c>
      <c r="AV162" s="11" t="s">
        <v>81</v>
      </c>
      <c r="AW162" s="11" t="s">
        <v>36</v>
      </c>
      <c r="AX162" s="11" t="s">
        <v>73</v>
      </c>
      <c r="AY162" s="179" t="s">
        <v>215</v>
      </c>
    </row>
    <row r="163" spans="2:65" s="11" customFormat="1" x14ac:dyDescent="0.3">
      <c r="B163" s="177"/>
      <c r="D163" s="178" t="s">
        <v>224</v>
      </c>
      <c r="E163" s="179" t="s">
        <v>3</v>
      </c>
      <c r="F163" s="180" t="s">
        <v>320</v>
      </c>
      <c r="H163" s="181">
        <v>0.224</v>
      </c>
      <c r="I163" s="182"/>
      <c r="L163" s="177"/>
      <c r="M163" s="183"/>
      <c r="N163" s="184"/>
      <c r="O163" s="184"/>
      <c r="P163" s="184"/>
      <c r="Q163" s="184"/>
      <c r="R163" s="184"/>
      <c r="S163" s="184"/>
      <c r="T163" s="185"/>
      <c r="AT163" s="179" t="s">
        <v>224</v>
      </c>
      <c r="AU163" s="179" t="s">
        <v>81</v>
      </c>
      <c r="AV163" s="11" t="s">
        <v>81</v>
      </c>
      <c r="AW163" s="11" t="s">
        <v>36</v>
      </c>
      <c r="AX163" s="11" t="s">
        <v>73</v>
      </c>
      <c r="AY163" s="179" t="s">
        <v>215</v>
      </c>
    </row>
    <row r="164" spans="2:65" s="11" customFormat="1" x14ac:dyDescent="0.3">
      <c r="B164" s="177"/>
      <c r="D164" s="178" t="s">
        <v>224</v>
      </c>
      <c r="E164" s="179" t="s">
        <v>3</v>
      </c>
      <c r="F164" s="180" t="s">
        <v>321</v>
      </c>
      <c r="H164" s="181">
        <v>0.11700000000000001</v>
      </c>
      <c r="I164" s="182"/>
      <c r="L164" s="177"/>
      <c r="M164" s="183"/>
      <c r="N164" s="184"/>
      <c r="O164" s="184"/>
      <c r="P164" s="184"/>
      <c r="Q164" s="184"/>
      <c r="R164" s="184"/>
      <c r="S164" s="184"/>
      <c r="T164" s="185"/>
      <c r="AT164" s="179" t="s">
        <v>224</v>
      </c>
      <c r="AU164" s="179" t="s">
        <v>81</v>
      </c>
      <c r="AV164" s="11" t="s">
        <v>81</v>
      </c>
      <c r="AW164" s="11" t="s">
        <v>36</v>
      </c>
      <c r="AX164" s="11" t="s">
        <v>73</v>
      </c>
      <c r="AY164" s="179" t="s">
        <v>215</v>
      </c>
    </row>
    <row r="165" spans="2:65" s="11" customFormat="1" x14ac:dyDescent="0.3">
      <c r="B165" s="177"/>
      <c r="D165" s="178" t="s">
        <v>224</v>
      </c>
      <c r="E165" s="179" t="s">
        <v>3</v>
      </c>
      <c r="F165" s="180" t="s">
        <v>322</v>
      </c>
      <c r="H165" s="181">
        <v>0.10100000000000001</v>
      </c>
      <c r="I165" s="182"/>
      <c r="L165" s="177"/>
      <c r="M165" s="183"/>
      <c r="N165" s="184"/>
      <c r="O165" s="184"/>
      <c r="P165" s="184"/>
      <c r="Q165" s="184"/>
      <c r="R165" s="184"/>
      <c r="S165" s="184"/>
      <c r="T165" s="185"/>
      <c r="AT165" s="179" t="s">
        <v>224</v>
      </c>
      <c r="AU165" s="179" t="s">
        <v>81</v>
      </c>
      <c r="AV165" s="11" t="s">
        <v>81</v>
      </c>
      <c r="AW165" s="11" t="s">
        <v>36</v>
      </c>
      <c r="AX165" s="11" t="s">
        <v>73</v>
      </c>
      <c r="AY165" s="179" t="s">
        <v>215</v>
      </c>
    </row>
    <row r="166" spans="2:65" s="11" customFormat="1" x14ac:dyDescent="0.3">
      <c r="B166" s="177"/>
      <c r="D166" s="178" t="s">
        <v>224</v>
      </c>
      <c r="E166" s="179" t="s">
        <v>3</v>
      </c>
      <c r="F166" s="180" t="s">
        <v>323</v>
      </c>
      <c r="H166" s="181">
        <v>0.11700000000000001</v>
      </c>
      <c r="I166" s="182"/>
      <c r="L166" s="177"/>
      <c r="M166" s="183"/>
      <c r="N166" s="184"/>
      <c r="O166" s="184"/>
      <c r="P166" s="184"/>
      <c r="Q166" s="184"/>
      <c r="R166" s="184"/>
      <c r="S166" s="184"/>
      <c r="T166" s="185"/>
      <c r="AT166" s="179" t="s">
        <v>224</v>
      </c>
      <c r="AU166" s="179" t="s">
        <v>81</v>
      </c>
      <c r="AV166" s="11" t="s">
        <v>81</v>
      </c>
      <c r="AW166" s="11" t="s">
        <v>36</v>
      </c>
      <c r="AX166" s="11" t="s">
        <v>73</v>
      </c>
      <c r="AY166" s="179" t="s">
        <v>215</v>
      </c>
    </row>
    <row r="167" spans="2:65" s="11" customFormat="1" x14ac:dyDescent="0.3">
      <c r="B167" s="177"/>
      <c r="D167" s="178" t="s">
        <v>224</v>
      </c>
      <c r="E167" s="179" t="s">
        <v>3</v>
      </c>
      <c r="F167" s="180" t="s">
        <v>324</v>
      </c>
      <c r="H167" s="181">
        <v>0.107</v>
      </c>
      <c r="I167" s="182"/>
      <c r="L167" s="177"/>
      <c r="M167" s="183"/>
      <c r="N167" s="184"/>
      <c r="O167" s="184"/>
      <c r="P167" s="184"/>
      <c r="Q167" s="184"/>
      <c r="R167" s="184"/>
      <c r="S167" s="184"/>
      <c r="T167" s="185"/>
      <c r="AT167" s="179" t="s">
        <v>224</v>
      </c>
      <c r="AU167" s="179" t="s">
        <v>81</v>
      </c>
      <c r="AV167" s="11" t="s">
        <v>81</v>
      </c>
      <c r="AW167" s="11" t="s">
        <v>36</v>
      </c>
      <c r="AX167" s="11" t="s">
        <v>73</v>
      </c>
      <c r="AY167" s="179" t="s">
        <v>215</v>
      </c>
    </row>
    <row r="168" spans="2:65" s="11" customFormat="1" x14ac:dyDescent="0.3">
      <c r="B168" s="177"/>
      <c r="D168" s="178" t="s">
        <v>224</v>
      </c>
      <c r="E168" s="179" t="s">
        <v>3</v>
      </c>
      <c r="F168" s="180" t="s">
        <v>325</v>
      </c>
      <c r="H168" s="181">
        <v>0.115</v>
      </c>
      <c r="I168" s="182"/>
      <c r="L168" s="177"/>
      <c r="M168" s="183"/>
      <c r="N168" s="184"/>
      <c r="O168" s="184"/>
      <c r="P168" s="184"/>
      <c r="Q168" s="184"/>
      <c r="R168" s="184"/>
      <c r="S168" s="184"/>
      <c r="T168" s="185"/>
      <c r="AT168" s="179" t="s">
        <v>224</v>
      </c>
      <c r="AU168" s="179" t="s">
        <v>81</v>
      </c>
      <c r="AV168" s="11" t="s">
        <v>81</v>
      </c>
      <c r="AW168" s="11" t="s">
        <v>36</v>
      </c>
      <c r="AX168" s="11" t="s">
        <v>73</v>
      </c>
      <c r="AY168" s="179" t="s">
        <v>215</v>
      </c>
    </row>
    <row r="169" spans="2:65" s="11" customFormat="1" x14ac:dyDescent="0.3">
      <c r="B169" s="177"/>
      <c r="D169" s="178" t="s">
        <v>224</v>
      </c>
      <c r="E169" s="179" t="s">
        <v>3</v>
      </c>
      <c r="F169" s="180" t="s">
        <v>326</v>
      </c>
      <c r="H169" s="181">
        <v>0.245</v>
      </c>
      <c r="I169" s="182"/>
      <c r="L169" s="177"/>
      <c r="M169" s="183"/>
      <c r="N169" s="184"/>
      <c r="O169" s="184"/>
      <c r="P169" s="184"/>
      <c r="Q169" s="184"/>
      <c r="R169" s="184"/>
      <c r="S169" s="184"/>
      <c r="T169" s="185"/>
      <c r="AT169" s="179" t="s">
        <v>224</v>
      </c>
      <c r="AU169" s="179" t="s">
        <v>81</v>
      </c>
      <c r="AV169" s="11" t="s">
        <v>81</v>
      </c>
      <c r="AW169" s="11" t="s">
        <v>36</v>
      </c>
      <c r="AX169" s="11" t="s">
        <v>73</v>
      </c>
      <c r="AY169" s="179" t="s">
        <v>215</v>
      </c>
    </row>
    <row r="170" spans="2:65" s="11" customFormat="1" x14ac:dyDescent="0.3">
      <c r="B170" s="177"/>
      <c r="D170" s="178" t="s">
        <v>224</v>
      </c>
      <c r="E170" s="179" t="s">
        <v>3</v>
      </c>
      <c r="F170" s="180" t="s">
        <v>327</v>
      </c>
      <c r="H170" s="181">
        <v>5.3999999999999999E-2</v>
      </c>
      <c r="I170" s="182"/>
      <c r="L170" s="177"/>
      <c r="M170" s="183"/>
      <c r="N170" s="184"/>
      <c r="O170" s="184"/>
      <c r="P170" s="184"/>
      <c r="Q170" s="184"/>
      <c r="R170" s="184"/>
      <c r="S170" s="184"/>
      <c r="T170" s="185"/>
      <c r="AT170" s="179" t="s">
        <v>224</v>
      </c>
      <c r="AU170" s="179" t="s">
        <v>81</v>
      </c>
      <c r="AV170" s="11" t="s">
        <v>81</v>
      </c>
      <c r="AW170" s="11" t="s">
        <v>36</v>
      </c>
      <c r="AX170" s="11" t="s">
        <v>73</v>
      </c>
      <c r="AY170" s="179" t="s">
        <v>215</v>
      </c>
    </row>
    <row r="171" spans="2:65" s="11" customFormat="1" x14ac:dyDescent="0.3">
      <c r="B171" s="177"/>
      <c r="D171" s="178" t="s">
        <v>224</v>
      </c>
      <c r="E171" s="179" t="s">
        <v>3</v>
      </c>
      <c r="F171" s="180" t="s">
        <v>328</v>
      </c>
      <c r="H171" s="181">
        <v>0.17399999999999999</v>
      </c>
      <c r="I171" s="182"/>
      <c r="L171" s="177"/>
      <c r="M171" s="183"/>
      <c r="N171" s="184"/>
      <c r="O171" s="184"/>
      <c r="P171" s="184"/>
      <c r="Q171" s="184"/>
      <c r="R171" s="184"/>
      <c r="S171" s="184"/>
      <c r="T171" s="185"/>
      <c r="AT171" s="179" t="s">
        <v>224</v>
      </c>
      <c r="AU171" s="179" t="s">
        <v>81</v>
      </c>
      <c r="AV171" s="11" t="s">
        <v>81</v>
      </c>
      <c r="AW171" s="11" t="s">
        <v>36</v>
      </c>
      <c r="AX171" s="11" t="s">
        <v>73</v>
      </c>
      <c r="AY171" s="179" t="s">
        <v>215</v>
      </c>
    </row>
    <row r="172" spans="2:65" s="11" customFormat="1" x14ac:dyDescent="0.3">
      <c r="B172" s="177"/>
      <c r="D172" s="178" t="s">
        <v>224</v>
      </c>
      <c r="E172" s="179" t="s">
        <v>3</v>
      </c>
      <c r="F172" s="180" t="s">
        <v>329</v>
      </c>
      <c r="H172" s="181">
        <v>0.15</v>
      </c>
      <c r="I172" s="182"/>
      <c r="L172" s="177"/>
      <c r="M172" s="183"/>
      <c r="N172" s="184"/>
      <c r="O172" s="184"/>
      <c r="P172" s="184"/>
      <c r="Q172" s="184"/>
      <c r="R172" s="184"/>
      <c r="S172" s="184"/>
      <c r="T172" s="185"/>
      <c r="AT172" s="179" t="s">
        <v>224</v>
      </c>
      <c r="AU172" s="179" t="s">
        <v>81</v>
      </c>
      <c r="AV172" s="11" t="s">
        <v>81</v>
      </c>
      <c r="AW172" s="11" t="s">
        <v>36</v>
      </c>
      <c r="AX172" s="11" t="s">
        <v>73</v>
      </c>
      <c r="AY172" s="179" t="s">
        <v>215</v>
      </c>
    </row>
    <row r="173" spans="2:65" s="12" customFormat="1" x14ac:dyDescent="0.3">
      <c r="B173" s="186"/>
      <c r="D173" s="195" t="s">
        <v>224</v>
      </c>
      <c r="E173" s="207" t="s">
        <v>3</v>
      </c>
      <c r="F173" s="208" t="s">
        <v>266</v>
      </c>
      <c r="H173" s="209">
        <v>1.883</v>
      </c>
      <c r="I173" s="190"/>
      <c r="L173" s="186"/>
      <c r="M173" s="191"/>
      <c r="N173" s="192"/>
      <c r="O173" s="192"/>
      <c r="P173" s="192"/>
      <c r="Q173" s="192"/>
      <c r="R173" s="192"/>
      <c r="S173" s="192"/>
      <c r="T173" s="193"/>
      <c r="AT173" s="187" t="s">
        <v>224</v>
      </c>
      <c r="AU173" s="187" t="s">
        <v>81</v>
      </c>
      <c r="AV173" s="12" t="s">
        <v>229</v>
      </c>
      <c r="AW173" s="12" t="s">
        <v>36</v>
      </c>
      <c r="AX173" s="12" t="s">
        <v>9</v>
      </c>
      <c r="AY173" s="187" t="s">
        <v>215</v>
      </c>
    </row>
    <row r="174" spans="2:65" s="1" customFormat="1" ht="22.5" customHeight="1" x14ac:dyDescent="0.3">
      <c r="B174" s="164"/>
      <c r="C174" s="165" t="s">
        <v>330</v>
      </c>
      <c r="D174" s="165" t="s">
        <v>217</v>
      </c>
      <c r="E174" s="166" t="s">
        <v>331</v>
      </c>
      <c r="F174" s="167" t="s">
        <v>332</v>
      </c>
      <c r="G174" s="168" t="s">
        <v>250</v>
      </c>
      <c r="H174" s="169">
        <v>8.0000000000000002E-3</v>
      </c>
      <c r="I174" s="170"/>
      <c r="J174" s="171">
        <f>ROUND(I174*H174,0)</f>
        <v>0</v>
      </c>
      <c r="K174" s="167" t="s">
        <v>221</v>
      </c>
      <c r="L174" s="34"/>
      <c r="M174" s="172" t="s">
        <v>3</v>
      </c>
      <c r="N174" s="173" t="s">
        <v>44</v>
      </c>
      <c r="O174" s="35"/>
      <c r="P174" s="174">
        <f>O174*H174</f>
        <v>0</v>
      </c>
      <c r="Q174" s="174">
        <v>1.0900000000000001</v>
      </c>
      <c r="R174" s="174">
        <f>Q174*H174</f>
        <v>8.7200000000000003E-3</v>
      </c>
      <c r="S174" s="174">
        <v>0</v>
      </c>
      <c r="T174" s="175">
        <f>S174*H174</f>
        <v>0</v>
      </c>
      <c r="AR174" s="17" t="s">
        <v>222</v>
      </c>
      <c r="AT174" s="17" t="s">
        <v>217</v>
      </c>
      <c r="AU174" s="17" t="s">
        <v>81</v>
      </c>
      <c r="AY174" s="17" t="s">
        <v>215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7" t="s">
        <v>9</v>
      </c>
      <c r="BK174" s="176">
        <f>ROUND(I174*H174,0)</f>
        <v>0</v>
      </c>
      <c r="BL174" s="17" t="s">
        <v>222</v>
      </c>
      <c r="BM174" s="17" t="s">
        <v>333</v>
      </c>
    </row>
    <row r="175" spans="2:65" s="11" customFormat="1" x14ac:dyDescent="0.3">
      <c r="B175" s="177"/>
      <c r="D175" s="195" t="s">
        <v>224</v>
      </c>
      <c r="E175" s="204" t="s">
        <v>3</v>
      </c>
      <c r="F175" s="205" t="s">
        <v>334</v>
      </c>
      <c r="H175" s="206">
        <v>8.0000000000000002E-3</v>
      </c>
      <c r="I175" s="182"/>
      <c r="L175" s="177"/>
      <c r="M175" s="183"/>
      <c r="N175" s="184"/>
      <c r="O175" s="184"/>
      <c r="P175" s="184"/>
      <c r="Q175" s="184"/>
      <c r="R175" s="184"/>
      <c r="S175" s="184"/>
      <c r="T175" s="185"/>
      <c r="AT175" s="179" t="s">
        <v>224</v>
      </c>
      <c r="AU175" s="179" t="s">
        <v>81</v>
      </c>
      <c r="AV175" s="11" t="s">
        <v>81</v>
      </c>
      <c r="AW175" s="11" t="s">
        <v>36</v>
      </c>
      <c r="AX175" s="11" t="s">
        <v>9</v>
      </c>
      <c r="AY175" s="179" t="s">
        <v>215</v>
      </c>
    </row>
    <row r="176" spans="2:65" s="1" customFormat="1" ht="22.5" customHeight="1" x14ac:dyDescent="0.3">
      <c r="B176" s="164"/>
      <c r="C176" s="165" t="s">
        <v>335</v>
      </c>
      <c r="D176" s="165" t="s">
        <v>217</v>
      </c>
      <c r="E176" s="166" t="s">
        <v>336</v>
      </c>
      <c r="F176" s="167" t="s">
        <v>337</v>
      </c>
      <c r="G176" s="168" t="s">
        <v>250</v>
      </c>
      <c r="H176" s="169">
        <v>1.121</v>
      </c>
      <c r="I176" s="170"/>
      <c r="J176" s="171">
        <f>ROUND(I176*H176,0)</f>
        <v>0</v>
      </c>
      <c r="K176" s="167" t="s">
        <v>221</v>
      </c>
      <c r="L176" s="34"/>
      <c r="M176" s="172" t="s">
        <v>3</v>
      </c>
      <c r="N176" s="173" t="s">
        <v>44</v>
      </c>
      <c r="O176" s="35"/>
      <c r="P176" s="174">
        <f>O176*H176</f>
        <v>0</v>
      </c>
      <c r="Q176" s="174">
        <v>1.0900000000000001</v>
      </c>
      <c r="R176" s="174">
        <f>Q176*H176</f>
        <v>1.2218900000000001</v>
      </c>
      <c r="S176" s="174">
        <v>0</v>
      </c>
      <c r="T176" s="175">
        <f>S176*H176</f>
        <v>0</v>
      </c>
      <c r="AR176" s="17" t="s">
        <v>222</v>
      </c>
      <c r="AT176" s="17" t="s">
        <v>217</v>
      </c>
      <c r="AU176" s="17" t="s">
        <v>81</v>
      </c>
      <c r="AY176" s="17" t="s">
        <v>215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7" t="s">
        <v>9</v>
      </c>
      <c r="BK176" s="176">
        <f>ROUND(I176*H176,0)</f>
        <v>0</v>
      </c>
      <c r="BL176" s="17" t="s">
        <v>222</v>
      </c>
      <c r="BM176" s="17" t="s">
        <v>338</v>
      </c>
    </row>
    <row r="177" spans="2:65" s="11" customFormat="1" x14ac:dyDescent="0.3">
      <c r="B177" s="177"/>
      <c r="D177" s="178" t="s">
        <v>224</v>
      </c>
      <c r="E177" s="179" t="s">
        <v>3</v>
      </c>
      <c r="F177" s="180" t="s">
        <v>339</v>
      </c>
      <c r="H177" s="181">
        <v>0.91100000000000003</v>
      </c>
      <c r="I177" s="182"/>
      <c r="L177" s="177"/>
      <c r="M177" s="183"/>
      <c r="N177" s="184"/>
      <c r="O177" s="184"/>
      <c r="P177" s="184"/>
      <c r="Q177" s="184"/>
      <c r="R177" s="184"/>
      <c r="S177" s="184"/>
      <c r="T177" s="185"/>
      <c r="AT177" s="179" t="s">
        <v>224</v>
      </c>
      <c r="AU177" s="179" t="s">
        <v>81</v>
      </c>
      <c r="AV177" s="11" t="s">
        <v>81</v>
      </c>
      <c r="AW177" s="11" t="s">
        <v>36</v>
      </c>
      <c r="AX177" s="11" t="s">
        <v>73</v>
      </c>
      <c r="AY177" s="179" t="s">
        <v>215</v>
      </c>
    </row>
    <row r="178" spans="2:65" s="11" customFormat="1" x14ac:dyDescent="0.3">
      <c r="B178" s="177"/>
      <c r="D178" s="178" t="s">
        <v>224</v>
      </c>
      <c r="E178" s="179" t="s">
        <v>3</v>
      </c>
      <c r="F178" s="180" t="s">
        <v>340</v>
      </c>
      <c r="H178" s="181">
        <v>0.124</v>
      </c>
      <c r="I178" s="182"/>
      <c r="L178" s="177"/>
      <c r="M178" s="183"/>
      <c r="N178" s="184"/>
      <c r="O178" s="184"/>
      <c r="P178" s="184"/>
      <c r="Q178" s="184"/>
      <c r="R178" s="184"/>
      <c r="S178" s="184"/>
      <c r="T178" s="185"/>
      <c r="AT178" s="179" t="s">
        <v>224</v>
      </c>
      <c r="AU178" s="179" t="s">
        <v>81</v>
      </c>
      <c r="AV178" s="11" t="s">
        <v>81</v>
      </c>
      <c r="AW178" s="11" t="s">
        <v>36</v>
      </c>
      <c r="AX178" s="11" t="s">
        <v>73</v>
      </c>
      <c r="AY178" s="179" t="s">
        <v>215</v>
      </c>
    </row>
    <row r="179" spans="2:65" s="11" customFormat="1" x14ac:dyDescent="0.3">
      <c r="B179" s="177"/>
      <c r="D179" s="178" t="s">
        <v>224</v>
      </c>
      <c r="E179" s="179" t="s">
        <v>3</v>
      </c>
      <c r="F179" s="180" t="s">
        <v>341</v>
      </c>
      <c r="H179" s="181">
        <v>8.5999999999999993E-2</v>
      </c>
      <c r="I179" s="182"/>
      <c r="L179" s="177"/>
      <c r="M179" s="183"/>
      <c r="N179" s="184"/>
      <c r="O179" s="184"/>
      <c r="P179" s="184"/>
      <c r="Q179" s="184"/>
      <c r="R179" s="184"/>
      <c r="S179" s="184"/>
      <c r="T179" s="185"/>
      <c r="AT179" s="179" t="s">
        <v>224</v>
      </c>
      <c r="AU179" s="179" t="s">
        <v>81</v>
      </c>
      <c r="AV179" s="11" t="s">
        <v>81</v>
      </c>
      <c r="AW179" s="11" t="s">
        <v>36</v>
      </c>
      <c r="AX179" s="11" t="s">
        <v>73</v>
      </c>
      <c r="AY179" s="179" t="s">
        <v>215</v>
      </c>
    </row>
    <row r="180" spans="2:65" s="12" customFormat="1" x14ac:dyDescent="0.3">
      <c r="B180" s="186"/>
      <c r="D180" s="195" t="s">
        <v>224</v>
      </c>
      <c r="E180" s="207" t="s">
        <v>3</v>
      </c>
      <c r="F180" s="208" t="s">
        <v>266</v>
      </c>
      <c r="H180" s="209">
        <v>1.121</v>
      </c>
      <c r="I180" s="190"/>
      <c r="L180" s="186"/>
      <c r="M180" s="191"/>
      <c r="N180" s="192"/>
      <c r="O180" s="192"/>
      <c r="P180" s="192"/>
      <c r="Q180" s="192"/>
      <c r="R180" s="192"/>
      <c r="S180" s="192"/>
      <c r="T180" s="193"/>
      <c r="AT180" s="187" t="s">
        <v>224</v>
      </c>
      <c r="AU180" s="187" t="s">
        <v>81</v>
      </c>
      <c r="AV180" s="12" t="s">
        <v>229</v>
      </c>
      <c r="AW180" s="12" t="s">
        <v>36</v>
      </c>
      <c r="AX180" s="12" t="s">
        <v>9</v>
      </c>
      <c r="AY180" s="187" t="s">
        <v>215</v>
      </c>
    </row>
    <row r="181" spans="2:65" s="1" customFormat="1" ht="22.5" customHeight="1" x14ac:dyDescent="0.3">
      <c r="B181" s="164"/>
      <c r="C181" s="165" t="s">
        <v>342</v>
      </c>
      <c r="D181" s="165" t="s">
        <v>217</v>
      </c>
      <c r="E181" s="166" t="s">
        <v>343</v>
      </c>
      <c r="F181" s="167" t="s">
        <v>344</v>
      </c>
      <c r="G181" s="168" t="s">
        <v>345</v>
      </c>
      <c r="H181" s="169">
        <v>1.25</v>
      </c>
      <c r="I181" s="170"/>
      <c r="J181" s="171">
        <f>ROUND(I181*H181,0)</f>
        <v>0</v>
      </c>
      <c r="K181" s="167" t="s">
        <v>221</v>
      </c>
      <c r="L181" s="34"/>
      <c r="M181" s="172" t="s">
        <v>3</v>
      </c>
      <c r="N181" s="173" t="s">
        <v>44</v>
      </c>
      <c r="O181" s="35"/>
      <c r="P181" s="174">
        <f>O181*H181</f>
        <v>0</v>
      </c>
      <c r="Q181" s="174">
        <v>2.6249999999999998E-4</v>
      </c>
      <c r="R181" s="174">
        <f>Q181*H181</f>
        <v>3.2812499999999997E-4</v>
      </c>
      <c r="S181" s="174">
        <v>0</v>
      </c>
      <c r="T181" s="175">
        <f>S181*H181</f>
        <v>0</v>
      </c>
      <c r="AR181" s="17" t="s">
        <v>222</v>
      </c>
      <c r="AT181" s="17" t="s">
        <v>217</v>
      </c>
      <c r="AU181" s="17" t="s">
        <v>81</v>
      </c>
      <c r="AY181" s="17" t="s">
        <v>215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7" t="s">
        <v>9</v>
      </c>
      <c r="BK181" s="176">
        <f>ROUND(I181*H181,0)</f>
        <v>0</v>
      </c>
      <c r="BL181" s="17" t="s">
        <v>222</v>
      </c>
      <c r="BM181" s="17" t="s">
        <v>346</v>
      </c>
    </row>
    <row r="182" spans="2:65" s="11" customFormat="1" x14ac:dyDescent="0.3">
      <c r="B182" s="177"/>
      <c r="D182" s="195" t="s">
        <v>224</v>
      </c>
      <c r="E182" s="204" t="s">
        <v>3</v>
      </c>
      <c r="F182" s="205" t="s">
        <v>347</v>
      </c>
      <c r="H182" s="206">
        <v>1.25</v>
      </c>
      <c r="I182" s="182"/>
      <c r="L182" s="177"/>
      <c r="M182" s="183"/>
      <c r="N182" s="184"/>
      <c r="O182" s="184"/>
      <c r="P182" s="184"/>
      <c r="Q182" s="184"/>
      <c r="R182" s="184"/>
      <c r="S182" s="184"/>
      <c r="T182" s="185"/>
      <c r="AT182" s="179" t="s">
        <v>224</v>
      </c>
      <c r="AU182" s="179" t="s">
        <v>81</v>
      </c>
      <c r="AV182" s="11" t="s">
        <v>81</v>
      </c>
      <c r="AW182" s="11" t="s">
        <v>36</v>
      </c>
      <c r="AX182" s="11" t="s">
        <v>9</v>
      </c>
      <c r="AY182" s="179" t="s">
        <v>215</v>
      </c>
    </row>
    <row r="183" spans="2:65" s="1" customFormat="1" ht="22.5" customHeight="1" x14ac:dyDescent="0.3">
      <c r="B183" s="164"/>
      <c r="C183" s="165" t="s">
        <v>8</v>
      </c>
      <c r="D183" s="165" t="s">
        <v>217</v>
      </c>
      <c r="E183" s="166" t="s">
        <v>348</v>
      </c>
      <c r="F183" s="167" t="s">
        <v>349</v>
      </c>
      <c r="G183" s="168" t="s">
        <v>277</v>
      </c>
      <c r="H183" s="169">
        <v>8.7560000000000002</v>
      </c>
      <c r="I183" s="170"/>
      <c r="J183" s="171">
        <f>ROUND(I183*H183,0)</f>
        <v>0</v>
      </c>
      <c r="K183" s="167" t="s">
        <v>221</v>
      </c>
      <c r="L183" s="34"/>
      <c r="M183" s="172" t="s">
        <v>3</v>
      </c>
      <c r="N183" s="173" t="s">
        <v>44</v>
      </c>
      <c r="O183" s="35"/>
      <c r="P183" s="174">
        <f>O183*H183</f>
        <v>0</v>
      </c>
      <c r="Q183" s="174">
        <v>6.8419999999999995E-2</v>
      </c>
      <c r="R183" s="174">
        <f>Q183*H183</f>
        <v>0.59908551999999993</v>
      </c>
      <c r="S183" s="174">
        <v>0</v>
      </c>
      <c r="T183" s="175">
        <f>S183*H183</f>
        <v>0</v>
      </c>
      <c r="AR183" s="17" t="s">
        <v>222</v>
      </c>
      <c r="AT183" s="17" t="s">
        <v>217</v>
      </c>
      <c r="AU183" s="17" t="s">
        <v>81</v>
      </c>
      <c r="AY183" s="17" t="s">
        <v>215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7" t="s">
        <v>9</v>
      </c>
      <c r="BK183" s="176">
        <f>ROUND(I183*H183,0)</f>
        <v>0</v>
      </c>
      <c r="BL183" s="17" t="s">
        <v>222</v>
      </c>
      <c r="BM183" s="17" t="s">
        <v>350</v>
      </c>
    </row>
    <row r="184" spans="2:65" s="11" customFormat="1" x14ac:dyDescent="0.3">
      <c r="B184" s="177"/>
      <c r="D184" s="178" t="s">
        <v>224</v>
      </c>
      <c r="E184" s="179" t="s">
        <v>3</v>
      </c>
      <c r="F184" s="180" t="s">
        <v>351</v>
      </c>
      <c r="H184" s="181">
        <v>0.93100000000000005</v>
      </c>
      <c r="I184" s="182"/>
      <c r="L184" s="177"/>
      <c r="M184" s="183"/>
      <c r="N184" s="184"/>
      <c r="O184" s="184"/>
      <c r="P184" s="184"/>
      <c r="Q184" s="184"/>
      <c r="R184" s="184"/>
      <c r="S184" s="184"/>
      <c r="T184" s="185"/>
      <c r="AT184" s="179" t="s">
        <v>224</v>
      </c>
      <c r="AU184" s="179" t="s">
        <v>81</v>
      </c>
      <c r="AV184" s="11" t="s">
        <v>81</v>
      </c>
      <c r="AW184" s="11" t="s">
        <v>36</v>
      </c>
      <c r="AX184" s="11" t="s">
        <v>73</v>
      </c>
      <c r="AY184" s="179" t="s">
        <v>215</v>
      </c>
    </row>
    <row r="185" spans="2:65" s="11" customFormat="1" x14ac:dyDescent="0.3">
      <c r="B185" s="177"/>
      <c r="D185" s="178" t="s">
        <v>224</v>
      </c>
      <c r="E185" s="179" t="s">
        <v>3</v>
      </c>
      <c r="F185" s="180" t="s">
        <v>352</v>
      </c>
      <c r="H185" s="181">
        <v>0.72099999999999997</v>
      </c>
      <c r="I185" s="182"/>
      <c r="L185" s="177"/>
      <c r="M185" s="183"/>
      <c r="N185" s="184"/>
      <c r="O185" s="184"/>
      <c r="P185" s="184"/>
      <c r="Q185" s="184"/>
      <c r="R185" s="184"/>
      <c r="S185" s="184"/>
      <c r="T185" s="185"/>
      <c r="AT185" s="179" t="s">
        <v>224</v>
      </c>
      <c r="AU185" s="179" t="s">
        <v>81</v>
      </c>
      <c r="AV185" s="11" t="s">
        <v>81</v>
      </c>
      <c r="AW185" s="11" t="s">
        <v>36</v>
      </c>
      <c r="AX185" s="11" t="s">
        <v>73</v>
      </c>
      <c r="AY185" s="179" t="s">
        <v>215</v>
      </c>
    </row>
    <row r="186" spans="2:65" s="11" customFormat="1" x14ac:dyDescent="0.3">
      <c r="B186" s="177"/>
      <c r="D186" s="178" t="s">
        <v>224</v>
      </c>
      <c r="E186" s="179" t="s">
        <v>3</v>
      </c>
      <c r="F186" s="180" t="s">
        <v>353</v>
      </c>
      <c r="H186" s="181">
        <v>0.73399999999999999</v>
      </c>
      <c r="I186" s="182"/>
      <c r="L186" s="177"/>
      <c r="M186" s="183"/>
      <c r="N186" s="184"/>
      <c r="O186" s="184"/>
      <c r="P186" s="184"/>
      <c r="Q186" s="184"/>
      <c r="R186" s="184"/>
      <c r="S186" s="184"/>
      <c r="T186" s="185"/>
      <c r="AT186" s="179" t="s">
        <v>224</v>
      </c>
      <c r="AU186" s="179" t="s">
        <v>81</v>
      </c>
      <c r="AV186" s="11" t="s">
        <v>81</v>
      </c>
      <c r="AW186" s="11" t="s">
        <v>36</v>
      </c>
      <c r="AX186" s="11" t="s">
        <v>73</v>
      </c>
      <c r="AY186" s="179" t="s">
        <v>215</v>
      </c>
    </row>
    <row r="187" spans="2:65" s="11" customFormat="1" x14ac:dyDescent="0.3">
      <c r="B187" s="177"/>
      <c r="D187" s="178" t="s">
        <v>224</v>
      </c>
      <c r="E187" s="179" t="s">
        <v>3</v>
      </c>
      <c r="F187" s="180" t="s">
        <v>354</v>
      </c>
      <c r="H187" s="181">
        <v>0.747</v>
      </c>
      <c r="I187" s="182"/>
      <c r="L187" s="177"/>
      <c r="M187" s="183"/>
      <c r="N187" s="184"/>
      <c r="O187" s="184"/>
      <c r="P187" s="184"/>
      <c r="Q187" s="184"/>
      <c r="R187" s="184"/>
      <c r="S187" s="184"/>
      <c r="T187" s="185"/>
      <c r="AT187" s="179" t="s">
        <v>224</v>
      </c>
      <c r="AU187" s="179" t="s">
        <v>81</v>
      </c>
      <c r="AV187" s="11" t="s">
        <v>81</v>
      </c>
      <c r="AW187" s="11" t="s">
        <v>36</v>
      </c>
      <c r="AX187" s="11" t="s">
        <v>73</v>
      </c>
      <c r="AY187" s="179" t="s">
        <v>215</v>
      </c>
    </row>
    <row r="188" spans="2:65" s="11" customFormat="1" x14ac:dyDescent="0.3">
      <c r="B188" s="177"/>
      <c r="D188" s="178" t="s">
        <v>224</v>
      </c>
      <c r="E188" s="179" t="s">
        <v>3</v>
      </c>
      <c r="F188" s="180" t="s">
        <v>355</v>
      </c>
      <c r="H188" s="181">
        <v>1.587</v>
      </c>
      <c r="I188" s="182"/>
      <c r="L188" s="177"/>
      <c r="M188" s="183"/>
      <c r="N188" s="184"/>
      <c r="O188" s="184"/>
      <c r="P188" s="184"/>
      <c r="Q188" s="184"/>
      <c r="R188" s="184"/>
      <c r="S188" s="184"/>
      <c r="T188" s="185"/>
      <c r="AT188" s="179" t="s">
        <v>224</v>
      </c>
      <c r="AU188" s="179" t="s">
        <v>81</v>
      </c>
      <c r="AV188" s="11" t="s">
        <v>81</v>
      </c>
      <c r="AW188" s="11" t="s">
        <v>36</v>
      </c>
      <c r="AX188" s="11" t="s">
        <v>73</v>
      </c>
      <c r="AY188" s="179" t="s">
        <v>215</v>
      </c>
    </row>
    <row r="189" spans="2:65" s="11" customFormat="1" x14ac:dyDescent="0.3">
      <c r="B189" s="177"/>
      <c r="D189" s="178" t="s">
        <v>224</v>
      </c>
      <c r="E189" s="179" t="s">
        <v>3</v>
      </c>
      <c r="F189" s="180" t="s">
        <v>356</v>
      </c>
      <c r="H189" s="181">
        <v>1.494</v>
      </c>
      <c r="I189" s="182"/>
      <c r="L189" s="177"/>
      <c r="M189" s="183"/>
      <c r="N189" s="184"/>
      <c r="O189" s="184"/>
      <c r="P189" s="184"/>
      <c r="Q189" s="184"/>
      <c r="R189" s="184"/>
      <c r="S189" s="184"/>
      <c r="T189" s="185"/>
      <c r="AT189" s="179" t="s">
        <v>224</v>
      </c>
      <c r="AU189" s="179" t="s">
        <v>81</v>
      </c>
      <c r="AV189" s="11" t="s">
        <v>81</v>
      </c>
      <c r="AW189" s="11" t="s">
        <v>36</v>
      </c>
      <c r="AX189" s="11" t="s">
        <v>73</v>
      </c>
      <c r="AY189" s="179" t="s">
        <v>215</v>
      </c>
    </row>
    <row r="190" spans="2:65" s="11" customFormat="1" x14ac:dyDescent="0.3">
      <c r="B190" s="177"/>
      <c r="D190" s="178" t="s">
        <v>224</v>
      </c>
      <c r="E190" s="179" t="s">
        <v>3</v>
      </c>
      <c r="F190" s="180" t="s">
        <v>357</v>
      </c>
      <c r="H190" s="181">
        <v>2.044</v>
      </c>
      <c r="I190" s="182"/>
      <c r="L190" s="177"/>
      <c r="M190" s="183"/>
      <c r="N190" s="184"/>
      <c r="O190" s="184"/>
      <c r="P190" s="184"/>
      <c r="Q190" s="184"/>
      <c r="R190" s="184"/>
      <c r="S190" s="184"/>
      <c r="T190" s="185"/>
      <c r="AT190" s="179" t="s">
        <v>224</v>
      </c>
      <c r="AU190" s="179" t="s">
        <v>81</v>
      </c>
      <c r="AV190" s="11" t="s">
        <v>81</v>
      </c>
      <c r="AW190" s="11" t="s">
        <v>36</v>
      </c>
      <c r="AX190" s="11" t="s">
        <v>73</v>
      </c>
      <c r="AY190" s="179" t="s">
        <v>215</v>
      </c>
    </row>
    <row r="191" spans="2:65" s="11" customFormat="1" x14ac:dyDescent="0.3">
      <c r="B191" s="177"/>
      <c r="D191" s="178" t="s">
        <v>224</v>
      </c>
      <c r="E191" s="179" t="s">
        <v>3</v>
      </c>
      <c r="F191" s="180" t="s">
        <v>358</v>
      </c>
      <c r="H191" s="181">
        <v>0.498</v>
      </c>
      <c r="I191" s="182"/>
      <c r="L191" s="177"/>
      <c r="M191" s="183"/>
      <c r="N191" s="184"/>
      <c r="O191" s="184"/>
      <c r="P191" s="184"/>
      <c r="Q191" s="184"/>
      <c r="R191" s="184"/>
      <c r="S191" s="184"/>
      <c r="T191" s="185"/>
      <c r="AT191" s="179" t="s">
        <v>224</v>
      </c>
      <c r="AU191" s="179" t="s">
        <v>81</v>
      </c>
      <c r="AV191" s="11" t="s">
        <v>81</v>
      </c>
      <c r="AW191" s="11" t="s">
        <v>36</v>
      </c>
      <c r="AX191" s="11" t="s">
        <v>73</v>
      </c>
      <c r="AY191" s="179" t="s">
        <v>215</v>
      </c>
    </row>
    <row r="192" spans="2:65" s="12" customFormat="1" x14ac:dyDescent="0.3">
      <c r="B192" s="186"/>
      <c r="D192" s="195" t="s">
        <v>224</v>
      </c>
      <c r="E192" s="207" t="s">
        <v>3</v>
      </c>
      <c r="F192" s="208" t="s">
        <v>266</v>
      </c>
      <c r="H192" s="209">
        <v>8.7560000000000002</v>
      </c>
      <c r="I192" s="190"/>
      <c r="L192" s="186"/>
      <c r="M192" s="191"/>
      <c r="N192" s="192"/>
      <c r="O192" s="192"/>
      <c r="P192" s="192"/>
      <c r="Q192" s="192"/>
      <c r="R192" s="192"/>
      <c r="S192" s="192"/>
      <c r="T192" s="193"/>
      <c r="AT192" s="187" t="s">
        <v>224</v>
      </c>
      <c r="AU192" s="187" t="s">
        <v>81</v>
      </c>
      <c r="AV192" s="12" t="s">
        <v>229</v>
      </c>
      <c r="AW192" s="12" t="s">
        <v>36</v>
      </c>
      <c r="AX192" s="12" t="s">
        <v>9</v>
      </c>
      <c r="AY192" s="187" t="s">
        <v>215</v>
      </c>
    </row>
    <row r="193" spans="2:65" s="1" customFormat="1" ht="22.5" customHeight="1" x14ac:dyDescent="0.3">
      <c r="B193" s="164"/>
      <c r="C193" s="165" t="s">
        <v>359</v>
      </c>
      <c r="D193" s="165" t="s">
        <v>217</v>
      </c>
      <c r="E193" s="166" t="s">
        <v>360</v>
      </c>
      <c r="F193" s="167" t="s">
        <v>361</v>
      </c>
      <c r="G193" s="168" t="s">
        <v>277</v>
      </c>
      <c r="H193" s="169">
        <v>2.9580000000000002</v>
      </c>
      <c r="I193" s="170"/>
      <c r="J193" s="171">
        <f>ROUND(I193*H193,0)</f>
        <v>0</v>
      </c>
      <c r="K193" s="167" t="s">
        <v>221</v>
      </c>
      <c r="L193" s="34"/>
      <c r="M193" s="172" t="s">
        <v>3</v>
      </c>
      <c r="N193" s="173" t="s">
        <v>44</v>
      </c>
      <c r="O193" s="35"/>
      <c r="P193" s="174">
        <f>O193*H193</f>
        <v>0</v>
      </c>
      <c r="Q193" s="174">
        <v>0.10212</v>
      </c>
      <c r="R193" s="174">
        <f>Q193*H193</f>
        <v>0.30207096</v>
      </c>
      <c r="S193" s="174">
        <v>0</v>
      </c>
      <c r="T193" s="175">
        <f>S193*H193</f>
        <v>0</v>
      </c>
      <c r="AR193" s="17" t="s">
        <v>222</v>
      </c>
      <c r="AT193" s="17" t="s">
        <v>217</v>
      </c>
      <c r="AU193" s="17" t="s">
        <v>81</v>
      </c>
      <c r="AY193" s="17" t="s">
        <v>215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9</v>
      </c>
      <c r="BK193" s="176">
        <f>ROUND(I193*H193,0)</f>
        <v>0</v>
      </c>
      <c r="BL193" s="17" t="s">
        <v>222</v>
      </c>
      <c r="BM193" s="17" t="s">
        <v>362</v>
      </c>
    </row>
    <row r="194" spans="2:65" s="11" customFormat="1" x14ac:dyDescent="0.3">
      <c r="B194" s="177"/>
      <c r="D194" s="178" t="s">
        <v>224</v>
      </c>
      <c r="E194" s="179" t="s">
        <v>3</v>
      </c>
      <c r="F194" s="180" t="s">
        <v>363</v>
      </c>
      <c r="H194" s="181">
        <v>0.96</v>
      </c>
      <c r="I194" s="182"/>
      <c r="L194" s="177"/>
      <c r="M194" s="183"/>
      <c r="N194" s="184"/>
      <c r="O194" s="184"/>
      <c r="P194" s="184"/>
      <c r="Q194" s="184"/>
      <c r="R194" s="184"/>
      <c r="S194" s="184"/>
      <c r="T194" s="185"/>
      <c r="AT194" s="179" t="s">
        <v>224</v>
      </c>
      <c r="AU194" s="179" t="s">
        <v>81</v>
      </c>
      <c r="AV194" s="11" t="s">
        <v>81</v>
      </c>
      <c r="AW194" s="11" t="s">
        <v>36</v>
      </c>
      <c r="AX194" s="11" t="s">
        <v>73</v>
      </c>
      <c r="AY194" s="179" t="s">
        <v>215</v>
      </c>
    </row>
    <row r="195" spans="2:65" s="11" customFormat="1" x14ac:dyDescent="0.3">
      <c r="B195" s="177"/>
      <c r="D195" s="178" t="s">
        <v>224</v>
      </c>
      <c r="E195" s="179" t="s">
        <v>3</v>
      </c>
      <c r="F195" s="180" t="s">
        <v>364</v>
      </c>
      <c r="H195" s="181">
        <v>1.0409999999999999</v>
      </c>
      <c r="I195" s="182"/>
      <c r="L195" s="177"/>
      <c r="M195" s="183"/>
      <c r="N195" s="184"/>
      <c r="O195" s="184"/>
      <c r="P195" s="184"/>
      <c r="Q195" s="184"/>
      <c r="R195" s="184"/>
      <c r="S195" s="184"/>
      <c r="T195" s="185"/>
      <c r="AT195" s="179" t="s">
        <v>224</v>
      </c>
      <c r="AU195" s="179" t="s">
        <v>81</v>
      </c>
      <c r="AV195" s="11" t="s">
        <v>81</v>
      </c>
      <c r="AW195" s="11" t="s">
        <v>36</v>
      </c>
      <c r="AX195" s="11" t="s">
        <v>73</v>
      </c>
      <c r="AY195" s="179" t="s">
        <v>215</v>
      </c>
    </row>
    <row r="196" spans="2:65" s="11" customFormat="1" x14ac:dyDescent="0.3">
      <c r="B196" s="177"/>
      <c r="D196" s="178" t="s">
        <v>224</v>
      </c>
      <c r="E196" s="179" t="s">
        <v>3</v>
      </c>
      <c r="F196" s="180" t="s">
        <v>365</v>
      </c>
      <c r="H196" s="181">
        <v>0.95699999999999996</v>
      </c>
      <c r="I196" s="182"/>
      <c r="L196" s="177"/>
      <c r="M196" s="183"/>
      <c r="N196" s="184"/>
      <c r="O196" s="184"/>
      <c r="P196" s="184"/>
      <c r="Q196" s="184"/>
      <c r="R196" s="184"/>
      <c r="S196" s="184"/>
      <c r="T196" s="185"/>
      <c r="AT196" s="179" t="s">
        <v>224</v>
      </c>
      <c r="AU196" s="179" t="s">
        <v>81</v>
      </c>
      <c r="AV196" s="11" t="s">
        <v>81</v>
      </c>
      <c r="AW196" s="11" t="s">
        <v>36</v>
      </c>
      <c r="AX196" s="11" t="s">
        <v>73</v>
      </c>
      <c r="AY196" s="179" t="s">
        <v>215</v>
      </c>
    </row>
    <row r="197" spans="2:65" s="12" customFormat="1" x14ac:dyDescent="0.3">
      <c r="B197" s="186"/>
      <c r="D197" s="195" t="s">
        <v>224</v>
      </c>
      <c r="E197" s="207" t="s">
        <v>3</v>
      </c>
      <c r="F197" s="208" t="s">
        <v>266</v>
      </c>
      <c r="H197" s="209">
        <v>2.9580000000000002</v>
      </c>
      <c r="I197" s="190"/>
      <c r="L197" s="186"/>
      <c r="M197" s="191"/>
      <c r="N197" s="192"/>
      <c r="O197" s="192"/>
      <c r="P197" s="192"/>
      <c r="Q197" s="192"/>
      <c r="R197" s="192"/>
      <c r="S197" s="192"/>
      <c r="T197" s="193"/>
      <c r="AT197" s="187" t="s">
        <v>224</v>
      </c>
      <c r="AU197" s="187" t="s">
        <v>81</v>
      </c>
      <c r="AV197" s="12" t="s">
        <v>229</v>
      </c>
      <c r="AW197" s="12" t="s">
        <v>36</v>
      </c>
      <c r="AX197" s="12" t="s">
        <v>9</v>
      </c>
      <c r="AY197" s="187" t="s">
        <v>215</v>
      </c>
    </row>
    <row r="198" spans="2:65" s="1" customFormat="1" ht="31.5" customHeight="1" x14ac:dyDescent="0.3">
      <c r="B198" s="164"/>
      <c r="C198" s="165" t="s">
        <v>366</v>
      </c>
      <c r="D198" s="165" t="s">
        <v>217</v>
      </c>
      <c r="E198" s="166" t="s">
        <v>367</v>
      </c>
      <c r="F198" s="167" t="s">
        <v>368</v>
      </c>
      <c r="G198" s="168" t="s">
        <v>277</v>
      </c>
      <c r="H198" s="169">
        <v>2.2450000000000001</v>
      </c>
      <c r="I198" s="170"/>
      <c r="J198" s="171">
        <f>ROUND(I198*H198,0)</f>
        <v>0</v>
      </c>
      <c r="K198" s="167" t="s">
        <v>221</v>
      </c>
      <c r="L198" s="34"/>
      <c r="M198" s="172" t="s">
        <v>3</v>
      </c>
      <c r="N198" s="173" t="s">
        <v>44</v>
      </c>
      <c r="O198" s="35"/>
      <c r="P198" s="174">
        <f>O198*H198</f>
        <v>0</v>
      </c>
      <c r="Q198" s="174">
        <v>0.16929</v>
      </c>
      <c r="R198" s="174">
        <f>Q198*H198</f>
        <v>0.38005605000000003</v>
      </c>
      <c r="S198" s="174">
        <v>0</v>
      </c>
      <c r="T198" s="175">
        <f>S198*H198</f>
        <v>0</v>
      </c>
      <c r="AR198" s="17" t="s">
        <v>222</v>
      </c>
      <c r="AT198" s="17" t="s">
        <v>217</v>
      </c>
      <c r="AU198" s="17" t="s">
        <v>81</v>
      </c>
      <c r="AY198" s="17" t="s">
        <v>215</v>
      </c>
      <c r="BE198" s="176">
        <f>IF(N198="základní",J198,0)</f>
        <v>0</v>
      </c>
      <c r="BF198" s="176">
        <f>IF(N198="snížená",J198,0)</f>
        <v>0</v>
      </c>
      <c r="BG198" s="176">
        <f>IF(N198="zákl. přenesená",J198,0)</f>
        <v>0</v>
      </c>
      <c r="BH198" s="176">
        <f>IF(N198="sníž. přenesená",J198,0)</f>
        <v>0</v>
      </c>
      <c r="BI198" s="176">
        <f>IF(N198="nulová",J198,0)</f>
        <v>0</v>
      </c>
      <c r="BJ198" s="17" t="s">
        <v>9</v>
      </c>
      <c r="BK198" s="176">
        <f>ROUND(I198*H198,0)</f>
        <v>0</v>
      </c>
      <c r="BL198" s="17" t="s">
        <v>222</v>
      </c>
      <c r="BM198" s="17" t="s">
        <v>369</v>
      </c>
    </row>
    <row r="199" spans="2:65" s="11" customFormat="1" x14ac:dyDescent="0.3">
      <c r="B199" s="177"/>
      <c r="D199" s="178" t="s">
        <v>224</v>
      </c>
      <c r="E199" s="179" t="s">
        <v>3</v>
      </c>
      <c r="F199" s="180" t="s">
        <v>370</v>
      </c>
      <c r="H199" s="181">
        <v>2.2450000000000001</v>
      </c>
      <c r="I199" s="182"/>
      <c r="L199" s="177"/>
      <c r="M199" s="183"/>
      <c r="N199" s="184"/>
      <c r="O199" s="184"/>
      <c r="P199" s="184"/>
      <c r="Q199" s="184"/>
      <c r="R199" s="184"/>
      <c r="S199" s="184"/>
      <c r="T199" s="185"/>
      <c r="AT199" s="179" t="s">
        <v>224</v>
      </c>
      <c r="AU199" s="179" t="s">
        <v>81</v>
      </c>
      <c r="AV199" s="11" t="s">
        <v>81</v>
      </c>
      <c r="AW199" s="11" t="s">
        <v>36</v>
      </c>
      <c r="AX199" s="11" t="s">
        <v>73</v>
      </c>
      <c r="AY199" s="179" t="s">
        <v>215</v>
      </c>
    </row>
    <row r="200" spans="2:65" s="12" customFormat="1" x14ac:dyDescent="0.3">
      <c r="B200" s="186"/>
      <c r="D200" s="195" t="s">
        <v>224</v>
      </c>
      <c r="E200" s="207" t="s">
        <v>3</v>
      </c>
      <c r="F200" s="208" t="s">
        <v>266</v>
      </c>
      <c r="H200" s="209">
        <v>2.2450000000000001</v>
      </c>
      <c r="I200" s="190"/>
      <c r="L200" s="186"/>
      <c r="M200" s="191"/>
      <c r="N200" s="192"/>
      <c r="O200" s="192"/>
      <c r="P200" s="192"/>
      <c r="Q200" s="192"/>
      <c r="R200" s="192"/>
      <c r="S200" s="192"/>
      <c r="T200" s="193"/>
      <c r="AT200" s="187" t="s">
        <v>224</v>
      </c>
      <c r="AU200" s="187" t="s">
        <v>81</v>
      </c>
      <c r="AV200" s="12" t="s">
        <v>229</v>
      </c>
      <c r="AW200" s="12" t="s">
        <v>36</v>
      </c>
      <c r="AX200" s="12" t="s">
        <v>9</v>
      </c>
      <c r="AY200" s="187" t="s">
        <v>215</v>
      </c>
    </row>
    <row r="201" spans="2:65" s="1" customFormat="1" ht="31.5" customHeight="1" x14ac:dyDescent="0.3">
      <c r="B201" s="164"/>
      <c r="C201" s="165" t="s">
        <v>164</v>
      </c>
      <c r="D201" s="165" t="s">
        <v>217</v>
      </c>
      <c r="E201" s="166" t="s">
        <v>371</v>
      </c>
      <c r="F201" s="167" t="s">
        <v>372</v>
      </c>
      <c r="G201" s="168" t="s">
        <v>277</v>
      </c>
      <c r="H201" s="169">
        <v>12.079000000000001</v>
      </c>
      <c r="I201" s="170"/>
      <c r="J201" s="171">
        <f>ROUND(I201*H201,0)</f>
        <v>0</v>
      </c>
      <c r="K201" s="167" t="s">
        <v>221</v>
      </c>
      <c r="L201" s="34"/>
      <c r="M201" s="172" t="s">
        <v>3</v>
      </c>
      <c r="N201" s="173" t="s">
        <v>44</v>
      </c>
      <c r="O201" s="35"/>
      <c r="P201" s="174">
        <f>O201*H201</f>
        <v>0</v>
      </c>
      <c r="Q201" s="174">
        <v>0.22572999999999999</v>
      </c>
      <c r="R201" s="174">
        <f>Q201*H201</f>
        <v>2.7265926700000001</v>
      </c>
      <c r="S201" s="174">
        <v>0</v>
      </c>
      <c r="T201" s="175">
        <f>S201*H201</f>
        <v>0</v>
      </c>
      <c r="AR201" s="17" t="s">
        <v>222</v>
      </c>
      <c r="AT201" s="17" t="s">
        <v>217</v>
      </c>
      <c r="AU201" s="17" t="s">
        <v>81</v>
      </c>
      <c r="AY201" s="17" t="s">
        <v>215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7" t="s">
        <v>9</v>
      </c>
      <c r="BK201" s="176">
        <f>ROUND(I201*H201,0)</f>
        <v>0</v>
      </c>
      <c r="BL201" s="17" t="s">
        <v>222</v>
      </c>
      <c r="BM201" s="17" t="s">
        <v>373</v>
      </c>
    </row>
    <row r="202" spans="2:65" s="11" customFormat="1" x14ac:dyDescent="0.3">
      <c r="B202" s="177"/>
      <c r="D202" s="178" t="s">
        <v>224</v>
      </c>
      <c r="E202" s="179" t="s">
        <v>3</v>
      </c>
      <c r="F202" s="180" t="s">
        <v>374</v>
      </c>
      <c r="H202" s="181">
        <v>4.49</v>
      </c>
      <c r="I202" s="182"/>
      <c r="L202" s="177"/>
      <c r="M202" s="183"/>
      <c r="N202" s="184"/>
      <c r="O202" s="184"/>
      <c r="P202" s="184"/>
      <c r="Q202" s="184"/>
      <c r="R202" s="184"/>
      <c r="S202" s="184"/>
      <c r="T202" s="185"/>
      <c r="AT202" s="179" t="s">
        <v>224</v>
      </c>
      <c r="AU202" s="179" t="s">
        <v>81</v>
      </c>
      <c r="AV202" s="11" t="s">
        <v>81</v>
      </c>
      <c r="AW202" s="11" t="s">
        <v>36</v>
      </c>
      <c r="AX202" s="11" t="s">
        <v>73</v>
      </c>
      <c r="AY202" s="179" t="s">
        <v>215</v>
      </c>
    </row>
    <row r="203" spans="2:65" s="11" customFormat="1" x14ac:dyDescent="0.3">
      <c r="B203" s="177"/>
      <c r="D203" s="178" t="s">
        <v>224</v>
      </c>
      <c r="E203" s="179" t="s">
        <v>3</v>
      </c>
      <c r="F203" s="180" t="s">
        <v>375</v>
      </c>
      <c r="H203" s="181">
        <v>2.6219999999999999</v>
      </c>
      <c r="I203" s="182"/>
      <c r="L203" s="177"/>
      <c r="M203" s="183"/>
      <c r="N203" s="184"/>
      <c r="O203" s="184"/>
      <c r="P203" s="184"/>
      <c r="Q203" s="184"/>
      <c r="R203" s="184"/>
      <c r="S203" s="184"/>
      <c r="T203" s="185"/>
      <c r="AT203" s="179" t="s">
        <v>224</v>
      </c>
      <c r="AU203" s="179" t="s">
        <v>81</v>
      </c>
      <c r="AV203" s="11" t="s">
        <v>81</v>
      </c>
      <c r="AW203" s="11" t="s">
        <v>36</v>
      </c>
      <c r="AX203" s="11" t="s">
        <v>73</v>
      </c>
      <c r="AY203" s="179" t="s">
        <v>215</v>
      </c>
    </row>
    <row r="204" spans="2:65" s="11" customFormat="1" x14ac:dyDescent="0.3">
      <c r="B204" s="177"/>
      <c r="D204" s="178" t="s">
        <v>224</v>
      </c>
      <c r="E204" s="179" t="s">
        <v>3</v>
      </c>
      <c r="F204" s="180" t="s">
        <v>376</v>
      </c>
      <c r="H204" s="181">
        <v>1.5860000000000001</v>
      </c>
      <c r="I204" s="182"/>
      <c r="L204" s="177"/>
      <c r="M204" s="183"/>
      <c r="N204" s="184"/>
      <c r="O204" s="184"/>
      <c r="P204" s="184"/>
      <c r="Q204" s="184"/>
      <c r="R204" s="184"/>
      <c r="S204" s="184"/>
      <c r="T204" s="185"/>
      <c r="AT204" s="179" t="s">
        <v>224</v>
      </c>
      <c r="AU204" s="179" t="s">
        <v>81</v>
      </c>
      <c r="AV204" s="11" t="s">
        <v>81</v>
      </c>
      <c r="AW204" s="11" t="s">
        <v>36</v>
      </c>
      <c r="AX204" s="11" t="s">
        <v>73</v>
      </c>
      <c r="AY204" s="179" t="s">
        <v>215</v>
      </c>
    </row>
    <row r="205" spans="2:65" s="11" customFormat="1" x14ac:dyDescent="0.3">
      <c r="B205" s="177"/>
      <c r="D205" s="178" t="s">
        <v>224</v>
      </c>
      <c r="E205" s="179" t="s">
        <v>3</v>
      </c>
      <c r="F205" s="180" t="s">
        <v>377</v>
      </c>
      <c r="H205" s="181">
        <v>2.4569999999999999</v>
      </c>
      <c r="I205" s="182"/>
      <c r="L205" s="177"/>
      <c r="M205" s="183"/>
      <c r="N205" s="184"/>
      <c r="O205" s="184"/>
      <c r="P205" s="184"/>
      <c r="Q205" s="184"/>
      <c r="R205" s="184"/>
      <c r="S205" s="184"/>
      <c r="T205" s="185"/>
      <c r="AT205" s="179" t="s">
        <v>224</v>
      </c>
      <c r="AU205" s="179" t="s">
        <v>81</v>
      </c>
      <c r="AV205" s="11" t="s">
        <v>81</v>
      </c>
      <c r="AW205" s="11" t="s">
        <v>36</v>
      </c>
      <c r="AX205" s="11" t="s">
        <v>73</v>
      </c>
      <c r="AY205" s="179" t="s">
        <v>215</v>
      </c>
    </row>
    <row r="206" spans="2:65" s="11" customFormat="1" x14ac:dyDescent="0.3">
      <c r="B206" s="177"/>
      <c r="D206" s="178" t="s">
        <v>224</v>
      </c>
      <c r="E206" s="179" t="s">
        <v>3</v>
      </c>
      <c r="F206" s="180" t="s">
        <v>378</v>
      </c>
      <c r="H206" s="181">
        <v>0.92400000000000004</v>
      </c>
      <c r="I206" s="182"/>
      <c r="L206" s="177"/>
      <c r="M206" s="183"/>
      <c r="N206" s="184"/>
      <c r="O206" s="184"/>
      <c r="P206" s="184"/>
      <c r="Q206" s="184"/>
      <c r="R206" s="184"/>
      <c r="S206" s="184"/>
      <c r="T206" s="185"/>
      <c r="AT206" s="179" t="s">
        <v>224</v>
      </c>
      <c r="AU206" s="179" t="s">
        <v>81</v>
      </c>
      <c r="AV206" s="11" t="s">
        <v>81</v>
      </c>
      <c r="AW206" s="11" t="s">
        <v>36</v>
      </c>
      <c r="AX206" s="11" t="s">
        <v>73</v>
      </c>
      <c r="AY206" s="179" t="s">
        <v>215</v>
      </c>
    </row>
    <row r="207" spans="2:65" s="12" customFormat="1" x14ac:dyDescent="0.3">
      <c r="B207" s="186"/>
      <c r="D207" s="195" t="s">
        <v>224</v>
      </c>
      <c r="E207" s="207" t="s">
        <v>3</v>
      </c>
      <c r="F207" s="208" t="s">
        <v>266</v>
      </c>
      <c r="H207" s="209">
        <v>12.079000000000001</v>
      </c>
      <c r="I207" s="190"/>
      <c r="L207" s="186"/>
      <c r="M207" s="191"/>
      <c r="N207" s="192"/>
      <c r="O207" s="192"/>
      <c r="P207" s="192"/>
      <c r="Q207" s="192"/>
      <c r="R207" s="192"/>
      <c r="S207" s="192"/>
      <c r="T207" s="193"/>
      <c r="AT207" s="187" t="s">
        <v>224</v>
      </c>
      <c r="AU207" s="187" t="s">
        <v>81</v>
      </c>
      <c r="AV207" s="12" t="s">
        <v>229</v>
      </c>
      <c r="AW207" s="12" t="s">
        <v>36</v>
      </c>
      <c r="AX207" s="12" t="s">
        <v>9</v>
      </c>
      <c r="AY207" s="187" t="s">
        <v>215</v>
      </c>
    </row>
    <row r="208" spans="2:65" s="1" customFormat="1" ht="22.5" customHeight="1" x14ac:dyDescent="0.3">
      <c r="B208" s="164"/>
      <c r="C208" s="165" t="s">
        <v>379</v>
      </c>
      <c r="D208" s="165" t="s">
        <v>217</v>
      </c>
      <c r="E208" s="166" t="s">
        <v>380</v>
      </c>
      <c r="F208" s="167" t="s">
        <v>381</v>
      </c>
      <c r="G208" s="168" t="s">
        <v>277</v>
      </c>
      <c r="H208" s="169">
        <v>8.8620000000000001</v>
      </c>
      <c r="I208" s="170"/>
      <c r="J208" s="171">
        <f>ROUND(I208*H208,0)</f>
        <v>0</v>
      </c>
      <c r="K208" s="167" t="s">
        <v>221</v>
      </c>
      <c r="L208" s="34"/>
      <c r="M208" s="172" t="s">
        <v>3</v>
      </c>
      <c r="N208" s="173" t="s">
        <v>44</v>
      </c>
      <c r="O208" s="35"/>
      <c r="P208" s="174">
        <f>O208*H208</f>
        <v>0</v>
      </c>
      <c r="Q208" s="174">
        <v>0.134154</v>
      </c>
      <c r="R208" s="174">
        <f>Q208*H208</f>
        <v>1.1888727479999999</v>
      </c>
      <c r="S208" s="174">
        <v>0</v>
      </c>
      <c r="T208" s="175">
        <f>S208*H208</f>
        <v>0</v>
      </c>
      <c r="AR208" s="17" t="s">
        <v>222</v>
      </c>
      <c r="AT208" s="17" t="s">
        <v>217</v>
      </c>
      <c r="AU208" s="17" t="s">
        <v>81</v>
      </c>
      <c r="AY208" s="17" t="s">
        <v>215</v>
      </c>
      <c r="BE208" s="176">
        <f>IF(N208="základní",J208,0)</f>
        <v>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17" t="s">
        <v>9</v>
      </c>
      <c r="BK208" s="176">
        <f>ROUND(I208*H208,0)</f>
        <v>0</v>
      </c>
      <c r="BL208" s="17" t="s">
        <v>222</v>
      </c>
      <c r="BM208" s="17" t="s">
        <v>382</v>
      </c>
    </row>
    <row r="209" spans="2:65" s="11" customFormat="1" x14ac:dyDescent="0.3">
      <c r="B209" s="177"/>
      <c r="D209" s="195" t="s">
        <v>224</v>
      </c>
      <c r="E209" s="204" t="s">
        <v>3</v>
      </c>
      <c r="F209" s="205" t="s">
        <v>383</v>
      </c>
      <c r="H209" s="206">
        <v>8.8620000000000001</v>
      </c>
      <c r="I209" s="182"/>
      <c r="L209" s="177"/>
      <c r="M209" s="183"/>
      <c r="N209" s="184"/>
      <c r="O209" s="184"/>
      <c r="P209" s="184"/>
      <c r="Q209" s="184"/>
      <c r="R209" s="184"/>
      <c r="S209" s="184"/>
      <c r="T209" s="185"/>
      <c r="AT209" s="179" t="s">
        <v>224</v>
      </c>
      <c r="AU209" s="179" t="s">
        <v>81</v>
      </c>
      <c r="AV209" s="11" t="s">
        <v>81</v>
      </c>
      <c r="AW209" s="11" t="s">
        <v>36</v>
      </c>
      <c r="AX209" s="11" t="s">
        <v>9</v>
      </c>
      <c r="AY209" s="179" t="s">
        <v>215</v>
      </c>
    </row>
    <row r="210" spans="2:65" s="1" customFormat="1" ht="31.5" customHeight="1" x14ac:dyDescent="0.3">
      <c r="B210" s="164"/>
      <c r="C210" s="165" t="s">
        <v>384</v>
      </c>
      <c r="D210" s="165" t="s">
        <v>217</v>
      </c>
      <c r="E210" s="166" t="s">
        <v>385</v>
      </c>
      <c r="F210" s="167" t="s">
        <v>386</v>
      </c>
      <c r="G210" s="168" t="s">
        <v>277</v>
      </c>
      <c r="H210" s="169">
        <v>8.3249999999999993</v>
      </c>
      <c r="I210" s="170"/>
      <c r="J210" s="171">
        <f>ROUND(I210*H210,0)</f>
        <v>0</v>
      </c>
      <c r="K210" s="167" t="s">
        <v>221</v>
      </c>
      <c r="L210" s="34"/>
      <c r="M210" s="172" t="s">
        <v>3</v>
      </c>
      <c r="N210" s="173" t="s">
        <v>44</v>
      </c>
      <c r="O210" s="35"/>
      <c r="P210" s="174">
        <f>O210*H210</f>
        <v>0</v>
      </c>
      <c r="Q210" s="174">
        <v>0.10421999999999999</v>
      </c>
      <c r="R210" s="174">
        <f>Q210*H210</f>
        <v>0.86763149999999989</v>
      </c>
      <c r="S210" s="174">
        <v>0</v>
      </c>
      <c r="T210" s="175">
        <f>S210*H210</f>
        <v>0</v>
      </c>
      <c r="AR210" s="17" t="s">
        <v>222</v>
      </c>
      <c r="AT210" s="17" t="s">
        <v>217</v>
      </c>
      <c r="AU210" s="17" t="s">
        <v>81</v>
      </c>
      <c r="AY210" s="17" t="s">
        <v>215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7" t="s">
        <v>9</v>
      </c>
      <c r="BK210" s="176">
        <f>ROUND(I210*H210,0)</f>
        <v>0</v>
      </c>
      <c r="BL210" s="17" t="s">
        <v>222</v>
      </c>
      <c r="BM210" s="17" t="s">
        <v>387</v>
      </c>
    </row>
    <row r="211" spans="2:65" s="11" customFormat="1" x14ac:dyDescent="0.3">
      <c r="B211" s="177"/>
      <c r="D211" s="178" t="s">
        <v>224</v>
      </c>
      <c r="E211" s="179" t="s">
        <v>3</v>
      </c>
      <c r="F211" s="180" t="s">
        <v>388</v>
      </c>
      <c r="H211" s="181">
        <v>6.2249999999999996</v>
      </c>
      <c r="I211" s="182"/>
      <c r="L211" s="177"/>
      <c r="M211" s="183"/>
      <c r="N211" s="184"/>
      <c r="O211" s="184"/>
      <c r="P211" s="184"/>
      <c r="Q211" s="184"/>
      <c r="R211" s="184"/>
      <c r="S211" s="184"/>
      <c r="T211" s="185"/>
      <c r="AT211" s="179" t="s">
        <v>224</v>
      </c>
      <c r="AU211" s="179" t="s">
        <v>81</v>
      </c>
      <c r="AV211" s="11" t="s">
        <v>81</v>
      </c>
      <c r="AW211" s="11" t="s">
        <v>36</v>
      </c>
      <c r="AX211" s="11" t="s">
        <v>73</v>
      </c>
      <c r="AY211" s="179" t="s">
        <v>215</v>
      </c>
    </row>
    <row r="212" spans="2:65" s="11" customFormat="1" x14ac:dyDescent="0.3">
      <c r="B212" s="177"/>
      <c r="D212" s="178" t="s">
        <v>224</v>
      </c>
      <c r="E212" s="179" t="s">
        <v>3</v>
      </c>
      <c r="F212" s="180" t="s">
        <v>389</v>
      </c>
      <c r="H212" s="181">
        <v>2.1</v>
      </c>
      <c r="I212" s="182"/>
      <c r="L212" s="177"/>
      <c r="M212" s="183"/>
      <c r="N212" s="184"/>
      <c r="O212" s="184"/>
      <c r="P212" s="184"/>
      <c r="Q212" s="184"/>
      <c r="R212" s="184"/>
      <c r="S212" s="184"/>
      <c r="T212" s="185"/>
      <c r="AT212" s="179" t="s">
        <v>224</v>
      </c>
      <c r="AU212" s="179" t="s">
        <v>81</v>
      </c>
      <c r="AV212" s="11" t="s">
        <v>81</v>
      </c>
      <c r="AW212" s="11" t="s">
        <v>36</v>
      </c>
      <c r="AX212" s="11" t="s">
        <v>73</v>
      </c>
      <c r="AY212" s="179" t="s">
        <v>215</v>
      </c>
    </row>
    <row r="213" spans="2:65" s="12" customFormat="1" x14ac:dyDescent="0.3">
      <c r="B213" s="186"/>
      <c r="D213" s="195" t="s">
        <v>224</v>
      </c>
      <c r="E213" s="207" t="s">
        <v>3</v>
      </c>
      <c r="F213" s="208" t="s">
        <v>266</v>
      </c>
      <c r="H213" s="209">
        <v>8.3249999999999993</v>
      </c>
      <c r="I213" s="190"/>
      <c r="L213" s="186"/>
      <c r="M213" s="191"/>
      <c r="N213" s="192"/>
      <c r="O213" s="192"/>
      <c r="P213" s="192"/>
      <c r="Q213" s="192"/>
      <c r="R213" s="192"/>
      <c r="S213" s="192"/>
      <c r="T213" s="193"/>
      <c r="AT213" s="187" t="s">
        <v>224</v>
      </c>
      <c r="AU213" s="187" t="s">
        <v>81</v>
      </c>
      <c r="AV213" s="12" t="s">
        <v>229</v>
      </c>
      <c r="AW213" s="12" t="s">
        <v>36</v>
      </c>
      <c r="AX213" s="12" t="s">
        <v>9</v>
      </c>
      <c r="AY213" s="187" t="s">
        <v>215</v>
      </c>
    </row>
    <row r="214" spans="2:65" s="1" customFormat="1" ht="22.5" customHeight="1" x14ac:dyDescent="0.3">
      <c r="B214" s="164"/>
      <c r="C214" s="165" t="s">
        <v>390</v>
      </c>
      <c r="D214" s="165" t="s">
        <v>217</v>
      </c>
      <c r="E214" s="166" t="s">
        <v>391</v>
      </c>
      <c r="F214" s="167" t="s">
        <v>392</v>
      </c>
      <c r="G214" s="168" t="s">
        <v>277</v>
      </c>
      <c r="H214" s="169">
        <v>8.3840000000000003</v>
      </c>
      <c r="I214" s="170"/>
      <c r="J214" s="171">
        <f>ROUND(I214*H214,0)</f>
        <v>0</v>
      </c>
      <c r="K214" s="167" t="s">
        <v>221</v>
      </c>
      <c r="L214" s="34"/>
      <c r="M214" s="172" t="s">
        <v>3</v>
      </c>
      <c r="N214" s="173" t="s">
        <v>44</v>
      </c>
      <c r="O214" s="35"/>
      <c r="P214" s="174">
        <f>O214*H214</f>
        <v>0</v>
      </c>
      <c r="Q214" s="174">
        <v>0.16039999999999999</v>
      </c>
      <c r="R214" s="174">
        <f>Q214*H214</f>
        <v>1.3447936</v>
      </c>
      <c r="S214" s="174">
        <v>0</v>
      </c>
      <c r="T214" s="175">
        <f>S214*H214</f>
        <v>0</v>
      </c>
      <c r="AR214" s="17" t="s">
        <v>222</v>
      </c>
      <c r="AT214" s="17" t="s">
        <v>217</v>
      </c>
      <c r="AU214" s="17" t="s">
        <v>81</v>
      </c>
      <c r="AY214" s="17" t="s">
        <v>215</v>
      </c>
      <c r="BE214" s="176">
        <f>IF(N214="základní",J214,0)</f>
        <v>0</v>
      </c>
      <c r="BF214" s="176">
        <f>IF(N214="snížená",J214,0)</f>
        <v>0</v>
      </c>
      <c r="BG214" s="176">
        <f>IF(N214="zákl. přenesená",J214,0)</f>
        <v>0</v>
      </c>
      <c r="BH214" s="176">
        <f>IF(N214="sníž. přenesená",J214,0)</f>
        <v>0</v>
      </c>
      <c r="BI214" s="176">
        <f>IF(N214="nulová",J214,0)</f>
        <v>0</v>
      </c>
      <c r="BJ214" s="17" t="s">
        <v>9</v>
      </c>
      <c r="BK214" s="176">
        <f>ROUND(I214*H214,0)</f>
        <v>0</v>
      </c>
      <c r="BL214" s="17" t="s">
        <v>222</v>
      </c>
      <c r="BM214" s="17" t="s">
        <v>393</v>
      </c>
    </row>
    <row r="215" spans="2:65" s="11" customFormat="1" x14ac:dyDescent="0.3">
      <c r="B215" s="177"/>
      <c r="D215" s="195" t="s">
        <v>224</v>
      </c>
      <c r="E215" s="204" t="s">
        <v>3</v>
      </c>
      <c r="F215" s="205" t="s">
        <v>394</v>
      </c>
      <c r="H215" s="206">
        <v>8.3840000000000003</v>
      </c>
      <c r="I215" s="182"/>
      <c r="L215" s="177"/>
      <c r="M215" s="183"/>
      <c r="N215" s="184"/>
      <c r="O215" s="184"/>
      <c r="P215" s="184"/>
      <c r="Q215" s="184"/>
      <c r="R215" s="184"/>
      <c r="S215" s="184"/>
      <c r="T215" s="185"/>
      <c r="AT215" s="179" t="s">
        <v>224</v>
      </c>
      <c r="AU215" s="179" t="s">
        <v>81</v>
      </c>
      <c r="AV215" s="11" t="s">
        <v>81</v>
      </c>
      <c r="AW215" s="11" t="s">
        <v>36</v>
      </c>
      <c r="AX215" s="11" t="s">
        <v>9</v>
      </c>
      <c r="AY215" s="179" t="s">
        <v>215</v>
      </c>
    </row>
    <row r="216" spans="2:65" s="1" customFormat="1" ht="22.5" customHeight="1" x14ac:dyDescent="0.3">
      <c r="B216" s="164"/>
      <c r="C216" s="165" t="s">
        <v>395</v>
      </c>
      <c r="D216" s="165" t="s">
        <v>217</v>
      </c>
      <c r="E216" s="166" t="s">
        <v>396</v>
      </c>
      <c r="F216" s="167" t="s">
        <v>397</v>
      </c>
      <c r="G216" s="168" t="s">
        <v>277</v>
      </c>
      <c r="H216" s="169">
        <v>2.2679999999999998</v>
      </c>
      <c r="I216" s="170"/>
      <c r="J216" s="171">
        <f>ROUND(I216*H216,0)</f>
        <v>0</v>
      </c>
      <c r="K216" s="167" t="s">
        <v>221</v>
      </c>
      <c r="L216" s="34"/>
      <c r="M216" s="172" t="s">
        <v>3</v>
      </c>
      <c r="N216" s="173" t="s">
        <v>44</v>
      </c>
      <c r="O216" s="35"/>
      <c r="P216" s="174">
        <f>O216*H216</f>
        <v>0</v>
      </c>
      <c r="Q216" s="174">
        <v>0.29330000000000001</v>
      </c>
      <c r="R216" s="174">
        <f>Q216*H216</f>
        <v>0.66520439999999992</v>
      </c>
      <c r="S216" s="174">
        <v>0</v>
      </c>
      <c r="T216" s="175">
        <f>S216*H216</f>
        <v>0</v>
      </c>
      <c r="AR216" s="17" t="s">
        <v>222</v>
      </c>
      <c r="AT216" s="17" t="s">
        <v>217</v>
      </c>
      <c r="AU216" s="17" t="s">
        <v>81</v>
      </c>
      <c r="AY216" s="17" t="s">
        <v>215</v>
      </c>
      <c r="BE216" s="176">
        <f>IF(N216="základní",J216,0)</f>
        <v>0</v>
      </c>
      <c r="BF216" s="176">
        <f>IF(N216="snížená",J216,0)</f>
        <v>0</v>
      </c>
      <c r="BG216" s="176">
        <f>IF(N216="zákl. přenesená",J216,0)</f>
        <v>0</v>
      </c>
      <c r="BH216" s="176">
        <f>IF(N216="sníž. přenesená",J216,0)</f>
        <v>0</v>
      </c>
      <c r="BI216" s="176">
        <f>IF(N216="nulová",J216,0)</f>
        <v>0</v>
      </c>
      <c r="BJ216" s="17" t="s">
        <v>9</v>
      </c>
      <c r="BK216" s="176">
        <f>ROUND(I216*H216,0)</f>
        <v>0</v>
      </c>
      <c r="BL216" s="17" t="s">
        <v>222</v>
      </c>
      <c r="BM216" s="17" t="s">
        <v>398</v>
      </c>
    </row>
    <row r="217" spans="2:65" s="11" customFormat="1" x14ac:dyDescent="0.3">
      <c r="B217" s="177"/>
      <c r="D217" s="178" t="s">
        <v>224</v>
      </c>
      <c r="E217" s="179" t="s">
        <v>3</v>
      </c>
      <c r="F217" s="180" t="s">
        <v>399</v>
      </c>
      <c r="H217" s="181">
        <v>2.2679999999999998</v>
      </c>
      <c r="I217" s="182"/>
      <c r="L217" s="177"/>
      <c r="M217" s="183"/>
      <c r="N217" s="184"/>
      <c r="O217" s="184"/>
      <c r="P217" s="184"/>
      <c r="Q217" s="184"/>
      <c r="R217" s="184"/>
      <c r="S217" s="184"/>
      <c r="T217" s="185"/>
      <c r="AT217" s="179" t="s">
        <v>224</v>
      </c>
      <c r="AU217" s="179" t="s">
        <v>81</v>
      </c>
      <c r="AV217" s="11" t="s">
        <v>81</v>
      </c>
      <c r="AW217" s="11" t="s">
        <v>36</v>
      </c>
      <c r="AX217" s="11" t="s">
        <v>9</v>
      </c>
      <c r="AY217" s="179" t="s">
        <v>215</v>
      </c>
    </row>
    <row r="218" spans="2:65" s="10" customFormat="1" ht="29.85" customHeight="1" x14ac:dyDescent="0.3">
      <c r="B218" s="150"/>
      <c r="D218" s="161" t="s">
        <v>72</v>
      </c>
      <c r="E218" s="162" t="s">
        <v>222</v>
      </c>
      <c r="F218" s="162" t="s">
        <v>400</v>
      </c>
      <c r="I218" s="153"/>
      <c r="J218" s="163">
        <f>BK218</f>
        <v>0</v>
      </c>
      <c r="L218" s="150"/>
      <c r="M218" s="155"/>
      <c r="N218" s="156"/>
      <c r="O218" s="156"/>
      <c r="P218" s="157">
        <f>SUM(P219:P231)</f>
        <v>0</v>
      </c>
      <c r="Q218" s="156"/>
      <c r="R218" s="157">
        <f>SUM(R219:R231)</f>
        <v>2.4263477706599996</v>
      </c>
      <c r="S218" s="156"/>
      <c r="T218" s="158">
        <f>SUM(T219:T231)</f>
        <v>0</v>
      </c>
      <c r="AR218" s="151" t="s">
        <v>9</v>
      </c>
      <c r="AT218" s="159" t="s">
        <v>72</v>
      </c>
      <c r="AU218" s="159" t="s">
        <v>9</v>
      </c>
      <c r="AY218" s="151" t="s">
        <v>215</v>
      </c>
      <c r="BK218" s="160">
        <f>SUM(BK219:BK231)</f>
        <v>0</v>
      </c>
    </row>
    <row r="219" spans="2:65" s="1" customFormat="1" ht="22.5" customHeight="1" x14ac:dyDescent="0.3">
      <c r="B219" s="164"/>
      <c r="C219" s="165" t="s">
        <v>401</v>
      </c>
      <c r="D219" s="165" t="s">
        <v>217</v>
      </c>
      <c r="E219" s="166" t="s">
        <v>402</v>
      </c>
      <c r="F219" s="167" t="s">
        <v>403</v>
      </c>
      <c r="G219" s="168" t="s">
        <v>220</v>
      </c>
      <c r="H219" s="169">
        <v>0.95499999999999996</v>
      </c>
      <c r="I219" s="170"/>
      <c r="J219" s="171">
        <f>ROUND(I219*H219,0)</f>
        <v>0</v>
      </c>
      <c r="K219" s="167" t="s">
        <v>221</v>
      </c>
      <c r="L219" s="34"/>
      <c r="M219" s="172" t="s">
        <v>3</v>
      </c>
      <c r="N219" s="173" t="s">
        <v>44</v>
      </c>
      <c r="O219" s="35"/>
      <c r="P219" s="174">
        <f>O219*H219</f>
        <v>0</v>
      </c>
      <c r="Q219" s="174">
        <v>2.453395</v>
      </c>
      <c r="R219" s="174">
        <f>Q219*H219</f>
        <v>2.3429922249999997</v>
      </c>
      <c r="S219" s="174">
        <v>0</v>
      </c>
      <c r="T219" s="175">
        <f>S219*H219</f>
        <v>0</v>
      </c>
      <c r="AR219" s="17" t="s">
        <v>222</v>
      </c>
      <c r="AT219" s="17" t="s">
        <v>217</v>
      </c>
      <c r="AU219" s="17" t="s">
        <v>81</v>
      </c>
      <c r="AY219" s="17" t="s">
        <v>215</v>
      </c>
      <c r="BE219" s="176">
        <f>IF(N219="základní",J219,0)</f>
        <v>0</v>
      </c>
      <c r="BF219" s="176">
        <f>IF(N219="snížená",J219,0)</f>
        <v>0</v>
      </c>
      <c r="BG219" s="176">
        <f>IF(N219="zákl. přenesená",J219,0)</f>
        <v>0</v>
      </c>
      <c r="BH219" s="176">
        <f>IF(N219="sníž. přenesená",J219,0)</f>
        <v>0</v>
      </c>
      <c r="BI219" s="176">
        <f>IF(N219="nulová",J219,0)</f>
        <v>0</v>
      </c>
      <c r="BJ219" s="17" t="s">
        <v>9</v>
      </c>
      <c r="BK219" s="176">
        <f>ROUND(I219*H219,0)</f>
        <v>0</v>
      </c>
      <c r="BL219" s="17" t="s">
        <v>222</v>
      </c>
      <c r="BM219" s="17" t="s">
        <v>404</v>
      </c>
    </row>
    <row r="220" spans="2:65" s="11" customFormat="1" x14ac:dyDescent="0.3">
      <c r="B220" s="177"/>
      <c r="D220" s="178" t="s">
        <v>224</v>
      </c>
      <c r="E220" s="179" t="s">
        <v>3</v>
      </c>
      <c r="F220" s="180" t="s">
        <v>405</v>
      </c>
      <c r="H220" s="181">
        <v>0.83299999999999996</v>
      </c>
      <c r="I220" s="182"/>
      <c r="L220" s="177"/>
      <c r="M220" s="183"/>
      <c r="N220" s="184"/>
      <c r="O220" s="184"/>
      <c r="P220" s="184"/>
      <c r="Q220" s="184"/>
      <c r="R220" s="184"/>
      <c r="S220" s="184"/>
      <c r="T220" s="185"/>
      <c r="AT220" s="179" t="s">
        <v>224</v>
      </c>
      <c r="AU220" s="179" t="s">
        <v>81</v>
      </c>
      <c r="AV220" s="11" t="s">
        <v>81</v>
      </c>
      <c r="AW220" s="11" t="s">
        <v>36</v>
      </c>
      <c r="AX220" s="11" t="s">
        <v>73</v>
      </c>
      <c r="AY220" s="179" t="s">
        <v>215</v>
      </c>
    </row>
    <row r="221" spans="2:65" s="11" customFormat="1" x14ac:dyDescent="0.3">
      <c r="B221" s="177"/>
      <c r="D221" s="178" t="s">
        <v>224</v>
      </c>
      <c r="E221" s="179" t="s">
        <v>3</v>
      </c>
      <c r="F221" s="180" t="s">
        <v>406</v>
      </c>
      <c r="H221" s="181">
        <v>0.122</v>
      </c>
      <c r="I221" s="182"/>
      <c r="L221" s="177"/>
      <c r="M221" s="183"/>
      <c r="N221" s="184"/>
      <c r="O221" s="184"/>
      <c r="P221" s="184"/>
      <c r="Q221" s="184"/>
      <c r="R221" s="184"/>
      <c r="S221" s="184"/>
      <c r="T221" s="185"/>
      <c r="AT221" s="179" t="s">
        <v>224</v>
      </c>
      <c r="AU221" s="179" t="s">
        <v>81</v>
      </c>
      <c r="AV221" s="11" t="s">
        <v>81</v>
      </c>
      <c r="AW221" s="11" t="s">
        <v>36</v>
      </c>
      <c r="AX221" s="11" t="s">
        <v>73</v>
      </c>
      <c r="AY221" s="179" t="s">
        <v>215</v>
      </c>
    </row>
    <row r="222" spans="2:65" s="12" customFormat="1" x14ac:dyDescent="0.3">
      <c r="B222" s="186"/>
      <c r="D222" s="195" t="s">
        <v>224</v>
      </c>
      <c r="E222" s="207" t="s">
        <v>3</v>
      </c>
      <c r="F222" s="208" t="s">
        <v>266</v>
      </c>
      <c r="H222" s="209">
        <v>0.95499999999999996</v>
      </c>
      <c r="I222" s="190"/>
      <c r="L222" s="186"/>
      <c r="M222" s="191"/>
      <c r="N222" s="192"/>
      <c r="O222" s="192"/>
      <c r="P222" s="192"/>
      <c r="Q222" s="192"/>
      <c r="R222" s="192"/>
      <c r="S222" s="192"/>
      <c r="T222" s="193"/>
      <c r="AT222" s="187" t="s">
        <v>224</v>
      </c>
      <c r="AU222" s="187" t="s">
        <v>81</v>
      </c>
      <c r="AV222" s="12" t="s">
        <v>229</v>
      </c>
      <c r="AW222" s="12" t="s">
        <v>36</v>
      </c>
      <c r="AX222" s="12" t="s">
        <v>9</v>
      </c>
      <c r="AY222" s="187" t="s">
        <v>215</v>
      </c>
    </row>
    <row r="223" spans="2:65" s="1" customFormat="1" ht="22.5" customHeight="1" x14ac:dyDescent="0.3">
      <c r="B223" s="164"/>
      <c r="C223" s="165" t="s">
        <v>407</v>
      </c>
      <c r="D223" s="165" t="s">
        <v>217</v>
      </c>
      <c r="E223" s="166" t="s">
        <v>408</v>
      </c>
      <c r="F223" s="167" t="s">
        <v>409</v>
      </c>
      <c r="G223" s="168" t="s">
        <v>277</v>
      </c>
      <c r="H223" s="169">
        <v>6.12</v>
      </c>
      <c r="I223" s="170"/>
      <c r="J223" s="171">
        <f>ROUND(I223*H223,0)</f>
        <v>0</v>
      </c>
      <c r="K223" s="167" t="s">
        <v>221</v>
      </c>
      <c r="L223" s="34"/>
      <c r="M223" s="172" t="s">
        <v>3</v>
      </c>
      <c r="N223" s="173" t="s">
        <v>44</v>
      </c>
      <c r="O223" s="35"/>
      <c r="P223" s="174">
        <f>O223*H223</f>
        <v>0</v>
      </c>
      <c r="Q223" s="174">
        <v>5.1946400000000004E-3</v>
      </c>
      <c r="R223" s="174">
        <f>Q223*H223</f>
        <v>3.1791196800000004E-2</v>
      </c>
      <c r="S223" s="174">
        <v>0</v>
      </c>
      <c r="T223" s="175">
        <f>S223*H223</f>
        <v>0</v>
      </c>
      <c r="AR223" s="17" t="s">
        <v>222</v>
      </c>
      <c r="AT223" s="17" t="s">
        <v>217</v>
      </c>
      <c r="AU223" s="17" t="s">
        <v>81</v>
      </c>
      <c r="AY223" s="17" t="s">
        <v>215</v>
      </c>
      <c r="BE223" s="176">
        <f>IF(N223="základní",J223,0)</f>
        <v>0</v>
      </c>
      <c r="BF223" s="176">
        <f>IF(N223="snížená",J223,0)</f>
        <v>0</v>
      </c>
      <c r="BG223" s="176">
        <f>IF(N223="zákl. přenesená",J223,0)</f>
        <v>0</v>
      </c>
      <c r="BH223" s="176">
        <f>IF(N223="sníž. přenesená",J223,0)</f>
        <v>0</v>
      </c>
      <c r="BI223" s="176">
        <f>IF(N223="nulová",J223,0)</f>
        <v>0</v>
      </c>
      <c r="BJ223" s="17" t="s">
        <v>9</v>
      </c>
      <c r="BK223" s="176">
        <f>ROUND(I223*H223,0)</f>
        <v>0</v>
      </c>
      <c r="BL223" s="17" t="s">
        <v>222</v>
      </c>
      <c r="BM223" s="17" t="s">
        <v>410</v>
      </c>
    </row>
    <row r="224" spans="2:65" s="11" customFormat="1" x14ac:dyDescent="0.3">
      <c r="B224" s="177"/>
      <c r="D224" s="178" t="s">
        <v>224</v>
      </c>
      <c r="E224" s="179" t="s">
        <v>3</v>
      </c>
      <c r="F224" s="180" t="s">
        <v>411</v>
      </c>
      <c r="H224" s="181">
        <v>4.5</v>
      </c>
      <c r="I224" s="182"/>
      <c r="L224" s="177"/>
      <c r="M224" s="183"/>
      <c r="N224" s="184"/>
      <c r="O224" s="184"/>
      <c r="P224" s="184"/>
      <c r="Q224" s="184"/>
      <c r="R224" s="184"/>
      <c r="S224" s="184"/>
      <c r="T224" s="185"/>
      <c r="AT224" s="179" t="s">
        <v>224</v>
      </c>
      <c r="AU224" s="179" t="s">
        <v>81</v>
      </c>
      <c r="AV224" s="11" t="s">
        <v>81</v>
      </c>
      <c r="AW224" s="11" t="s">
        <v>36</v>
      </c>
      <c r="AX224" s="11" t="s">
        <v>73</v>
      </c>
      <c r="AY224" s="179" t="s">
        <v>215</v>
      </c>
    </row>
    <row r="225" spans="2:65" s="11" customFormat="1" x14ac:dyDescent="0.3">
      <c r="B225" s="177"/>
      <c r="D225" s="178" t="s">
        <v>224</v>
      </c>
      <c r="E225" s="179" t="s">
        <v>3</v>
      </c>
      <c r="F225" s="180" t="s">
        <v>412</v>
      </c>
      <c r="H225" s="181">
        <v>1.62</v>
      </c>
      <c r="I225" s="182"/>
      <c r="L225" s="177"/>
      <c r="M225" s="183"/>
      <c r="N225" s="184"/>
      <c r="O225" s="184"/>
      <c r="P225" s="184"/>
      <c r="Q225" s="184"/>
      <c r="R225" s="184"/>
      <c r="S225" s="184"/>
      <c r="T225" s="185"/>
      <c r="AT225" s="179" t="s">
        <v>224</v>
      </c>
      <c r="AU225" s="179" t="s">
        <v>81</v>
      </c>
      <c r="AV225" s="11" t="s">
        <v>81</v>
      </c>
      <c r="AW225" s="11" t="s">
        <v>36</v>
      </c>
      <c r="AX225" s="11" t="s">
        <v>73</v>
      </c>
      <c r="AY225" s="179" t="s">
        <v>215</v>
      </c>
    </row>
    <row r="226" spans="2:65" s="12" customFormat="1" x14ac:dyDescent="0.3">
      <c r="B226" s="186"/>
      <c r="D226" s="195" t="s">
        <v>224</v>
      </c>
      <c r="E226" s="207" t="s">
        <v>3</v>
      </c>
      <c r="F226" s="208" t="s">
        <v>266</v>
      </c>
      <c r="H226" s="209">
        <v>6.12</v>
      </c>
      <c r="I226" s="190"/>
      <c r="L226" s="186"/>
      <c r="M226" s="191"/>
      <c r="N226" s="192"/>
      <c r="O226" s="192"/>
      <c r="P226" s="192"/>
      <c r="Q226" s="192"/>
      <c r="R226" s="192"/>
      <c r="S226" s="192"/>
      <c r="T226" s="193"/>
      <c r="AT226" s="187" t="s">
        <v>224</v>
      </c>
      <c r="AU226" s="187" t="s">
        <v>81</v>
      </c>
      <c r="AV226" s="12" t="s">
        <v>229</v>
      </c>
      <c r="AW226" s="12" t="s">
        <v>36</v>
      </c>
      <c r="AX226" s="12" t="s">
        <v>9</v>
      </c>
      <c r="AY226" s="187" t="s">
        <v>215</v>
      </c>
    </row>
    <row r="227" spans="2:65" s="1" customFormat="1" ht="22.5" customHeight="1" x14ac:dyDescent="0.3">
      <c r="B227" s="164"/>
      <c r="C227" s="165" t="s">
        <v>413</v>
      </c>
      <c r="D227" s="165" t="s">
        <v>217</v>
      </c>
      <c r="E227" s="166" t="s">
        <v>414</v>
      </c>
      <c r="F227" s="167" t="s">
        <v>415</v>
      </c>
      <c r="G227" s="168" t="s">
        <v>277</v>
      </c>
      <c r="H227" s="169">
        <v>6.12</v>
      </c>
      <c r="I227" s="170"/>
      <c r="J227" s="171">
        <f>ROUND(I227*H227,0)</f>
        <v>0</v>
      </c>
      <c r="K227" s="167" t="s">
        <v>221</v>
      </c>
      <c r="L227" s="34"/>
      <c r="M227" s="172" t="s">
        <v>3</v>
      </c>
      <c r="N227" s="173" t="s">
        <v>44</v>
      </c>
      <c r="O227" s="35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AR227" s="17" t="s">
        <v>222</v>
      </c>
      <c r="AT227" s="17" t="s">
        <v>217</v>
      </c>
      <c r="AU227" s="17" t="s">
        <v>81</v>
      </c>
      <c r="AY227" s="17" t="s">
        <v>215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17" t="s">
        <v>9</v>
      </c>
      <c r="BK227" s="176">
        <f>ROUND(I227*H227,0)</f>
        <v>0</v>
      </c>
      <c r="BL227" s="17" t="s">
        <v>222</v>
      </c>
      <c r="BM227" s="17" t="s">
        <v>416</v>
      </c>
    </row>
    <row r="228" spans="2:65" s="1" customFormat="1" ht="22.5" customHeight="1" x14ac:dyDescent="0.3">
      <c r="B228" s="164"/>
      <c r="C228" s="165" t="s">
        <v>417</v>
      </c>
      <c r="D228" s="165" t="s">
        <v>217</v>
      </c>
      <c r="E228" s="166" t="s">
        <v>418</v>
      </c>
      <c r="F228" s="167" t="s">
        <v>419</v>
      </c>
      <c r="G228" s="168" t="s">
        <v>250</v>
      </c>
      <c r="H228" s="169">
        <v>1.0999999999999999E-2</v>
      </c>
      <c r="I228" s="170"/>
      <c r="J228" s="171">
        <f>ROUND(I228*H228,0)</f>
        <v>0</v>
      </c>
      <c r="K228" s="167" t="s">
        <v>221</v>
      </c>
      <c r="L228" s="34"/>
      <c r="M228" s="172" t="s">
        <v>3</v>
      </c>
      <c r="N228" s="173" t="s">
        <v>44</v>
      </c>
      <c r="O228" s="35"/>
      <c r="P228" s="174">
        <f>O228*H228</f>
        <v>0</v>
      </c>
      <c r="Q228" s="174">
        <v>1.05155814</v>
      </c>
      <c r="R228" s="174">
        <f>Q228*H228</f>
        <v>1.156713954E-2</v>
      </c>
      <c r="S228" s="174">
        <v>0</v>
      </c>
      <c r="T228" s="175">
        <f>S228*H228</f>
        <v>0</v>
      </c>
      <c r="AR228" s="17" t="s">
        <v>222</v>
      </c>
      <c r="AT228" s="17" t="s">
        <v>217</v>
      </c>
      <c r="AU228" s="17" t="s">
        <v>81</v>
      </c>
      <c r="AY228" s="17" t="s">
        <v>215</v>
      </c>
      <c r="BE228" s="176">
        <f>IF(N228="základní",J228,0)</f>
        <v>0</v>
      </c>
      <c r="BF228" s="176">
        <f>IF(N228="snížená",J228,0)</f>
        <v>0</v>
      </c>
      <c r="BG228" s="176">
        <f>IF(N228="zákl. přenesená",J228,0)</f>
        <v>0</v>
      </c>
      <c r="BH228" s="176">
        <f>IF(N228="sníž. přenesená",J228,0)</f>
        <v>0</v>
      </c>
      <c r="BI228" s="176">
        <f>IF(N228="nulová",J228,0)</f>
        <v>0</v>
      </c>
      <c r="BJ228" s="17" t="s">
        <v>9</v>
      </c>
      <c r="BK228" s="176">
        <f>ROUND(I228*H228,0)</f>
        <v>0</v>
      </c>
      <c r="BL228" s="17" t="s">
        <v>222</v>
      </c>
      <c r="BM228" s="17" t="s">
        <v>420</v>
      </c>
    </row>
    <row r="229" spans="2:65" s="11" customFormat="1" x14ac:dyDescent="0.3">
      <c r="B229" s="177"/>
      <c r="D229" s="195" t="s">
        <v>224</v>
      </c>
      <c r="E229" s="204" t="s">
        <v>3</v>
      </c>
      <c r="F229" s="205" t="s">
        <v>421</v>
      </c>
      <c r="H229" s="206">
        <v>1.0999999999999999E-2</v>
      </c>
      <c r="I229" s="182"/>
      <c r="L229" s="177"/>
      <c r="M229" s="183"/>
      <c r="N229" s="184"/>
      <c r="O229" s="184"/>
      <c r="P229" s="184"/>
      <c r="Q229" s="184"/>
      <c r="R229" s="184"/>
      <c r="S229" s="184"/>
      <c r="T229" s="185"/>
      <c r="AT229" s="179" t="s">
        <v>224</v>
      </c>
      <c r="AU229" s="179" t="s">
        <v>81</v>
      </c>
      <c r="AV229" s="11" t="s">
        <v>81</v>
      </c>
      <c r="AW229" s="11" t="s">
        <v>36</v>
      </c>
      <c r="AX229" s="11" t="s">
        <v>9</v>
      </c>
      <c r="AY229" s="179" t="s">
        <v>215</v>
      </c>
    </row>
    <row r="230" spans="2:65" s="1" customFormat="1" ht="22.5" customHeight="1" x14ac:dyDescent="0.3">
      <c r="B230" s="164"/>
      <c r="C230" s="165" t="s">
        <v>422</v>
      </c>
      <c r="D230" s="165" t="s">
        <v>217</v>
      </c>
      <c r="E230" s="166" t="s">
        <v>423</v>
      </c>
      <c r="F230" s="167" t="s">
        <v>424</v>
      </c>
      <c r="G230" s="168" t="s">
        <v>250</v>
      </c>
      <c r="H230" s="169">
        <v>3.7999999999999999E-2</v>
      </c>
      <c r="I230" s="170"/>
      <c r="J230" s="171">
        <f>ROUND(I230*H230,0)</f>
        <v>0</v>
      </c>
      <c r="K230" s="167" t="s">
        <v>221</v>
      </c>
      <c r="L230" s="34"/>
      <c r="M230" s="172" t="s">
        <v>3</v>
      </c>
      <c r="N230" s="173" t="s">
        <v>44</v>
      </c>
      <c r="O230" s="35"/>
      <c r="P230" s="174">
        <f>O230*H230</f>
        <v>0</v>
      </c>
      <c r="Q230" s="174">
        <v>1.0525581399999999</v>
      </c>
      <c r="R230" s="174">
        <f>Q230*H230</f>
        <v>3.9997209319999998E-2</v>
      </c>
      <c r="S230" s="174">
        <v>0</v>
      </c>
      <c r="T230" s="175">
        <f>S230*H230</f>
        <v>0</v>
      </c>
      <c r="AR230" s="17" t="s">
        <v>222</v>
      </c>
      <c r="AT230" s="17" t="s">
        <v>217</v>
      </c>
      <c r="AU230" s="17" t="s">
        <v>81</v>
      </c>
      <c r="AY230" s="17" t="s">
        <v>215</v>
      </c>
      <c r="BE230" s="176">
        <f>IF(N230="základní",J230,0)</f>
        <v>0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17" t="s">
        <v>9</v>
      </c>
      <c r="BK230" s="176">
        <f>ROUND(I230*H230,0)</f>
        <v>0</v>
      </c>
      <c r="BL230" s="17" t="s">
        <v>222</v>
      </c>
      <c r="BM230" s="17" t="s">
        <v>425</v>
      </c>
    </row>
    <row r="231" spans="2:65" s="11" customFormat="1" x14ac:dyDescent="0.3">
      <c r="B231" s="177"/>
      <c r="D231" s="178" t="s">
        <v>224</v>
      </c>
      <c r="E231" s="179" t="s">
        <v>3</v>
      </c>
      <c r="F231" s="180" t="s">
        <v>426</v>
      </c>
      <c r="H231" s="181">
        <v>3.7999999999999999E-2</v>
      </c>
      <c r="I231" s="182"/>
      <c r="L231" s="177"/>
      <c r="M231" s="183"/>
      <c r="N231" s="184"/>
      <c r="O231" s="184"/>
      <c r="P231" s="184"/>
      <c r="Q231" s="184"/>
      <c r="R231" s="184"/>
      <c r="S231" s="184"/>
      <c r="T231" s="185"/>
      <c r="AT231" s="179" t="s">
        <v>224</v>
      </c>
      <c r="AU231" s="179" t="s">
        <v>81</v>
      </c>
      <c r="AV231" s="11" t="s">
        <v>81</v>
      </c>
      <c r="AW231" s="11" t="s">
        <v>36</v>
      </c>
      <c r="AX231" s="11" t="s">
        <v>9</v>
      </c>
      <c r="AY231" s="179" t="s">
        <v>215</v>
      </c>
    </row>
    <row r="232" spans="2:65" s="10" customFormat="1" ht="29.85" customHeight="1" x14ac:dyDescent="0.3">
      <c r="B232" s="150"/>
      <c r="D232" s="161" t="s">
        <v>72</v>
      </c>
      <c r="E232" s="162" t="s">
        <v>247</v>
      </c>
      <c r="F232" s="162" t="s">
        <v>427</v>
      </c>
      <c r="I232" s="153"/>
      <c r="J232" s="163">
        <f>BK232</f>
        <v>0</v>
      </c>
      <c r="L232" s="150"/>
      <c r="M232" s="155"/>
      <c r="N232" s="156"/>
      <c r="O232" s="156"/>
      <c r="P232" s="157">
        <f>SUM(P233:P378)</f>
        <v>0</v>
      </c>
      <c r="Q232" s="156"/>
      <c r="R232" s="157">
        <f>SUM(R233:R378)</f>
        <v>49.882329163444801</v>
      </c>
      <c r="S232" s="156"/>
      <c r="T232" s="158">
        <f>SUM(T233:T378)</f>
        <v>0</v>
      </c>
      <c r="AR232" s="151" t="s">
        <v>9</v>
      </c>
      <c r="AT232" s="159" t="s">
        <v>72</v>
      </c>
      <c r="AU232" s="159" t="s">
        <v>9</v>
      </c>
      <c r="AY232" s="151" t="s">
        <v>215</v>
      </c>
      <c r="BK232" s="160">
        <f>SUM(BK233:BK378)</f>
        <v>0</v>
      </c>
    </row>
    <row r="233" spans="2:65" s="1" customFormat="1" ht="22.5" customHeight="1" x14ac:dyDescent="0.3">
      <c r="B233" s="164"/>
      <c r="C233" s="165" t="s">
        <v>428</v>
      </c>
      <c r="D233" s="165" t="s">
        <v>217</v>
      </c>
      <c r="E233" s="166" t="s">
        <v>429</v>
      </c>
      <c r="F233" s="167" t="s">
        <v>430</v>
      </c>
      <c r="G233" s="168" t="s">
        <v>277</v>
      </c>
      <c r="H233" s="169">
        <v>541.5</v>
      </c>
      <c r="I233" s="170"/>
      <c r="J233" s="171">
        <f>ROUND(I233*H233,0)</f>
        <v>0</v>
      </c>
      <c r="K233" s="167" t="s">
        <v>221</v>
      </c>
      <c r="L233" s="34"/>
      <c r="M233" s="172" t="s">
        <v>3</v>
      </c>
      <c r="N233" s="173" t="s">
        <v>44</v>
      </c>
      <c r="O233" s="35"/>
      <c r="P233" s="174">
        <f>O233*H233</f>
        <v>0</v>
      </c>
      <c r="Q233" s="174">
        <v>5.7000000000000002E-3</v>
      </c>
      <c r="R233" s="174">
        <f>Q233*H233</f>
        <v>3.0865499999999999</v>
      </c>
      <c r="S233" s="174">
        <v>0</v>
      </c>
      <c r="T233" s="175">
        <f>S233*H233</f>
        <v>0</v>
      </c>
      <c r="AR233" s="17" t="s">
        <v>222</v>
      </c>
      <c r="AT233" s="17" t="s">
        <v>217</v>
      </c>
      <c r="AU233" s="17" t="s">
        <v>81</v>
      </c>
      <c r="AY233" s="17" t="s">
        <v>215</v>
      </c>
      <c r="BE233" s="176">
        <f>IF(N233="základní",J233,0)</f>
        <v>0</v>
      </c>
      <c r="BF233" s="176">
        <f>IF(N233="snížená",J233,0)</f>
        <v>0</v>
      </c>
      <c r="BG233" s="176">
        <f>IF(N233="zákl. přenesená",J233,0)</f>
        <v>0</v>
      </c>
      <c r="BH233" s="176">
        <f>IF(N233="sníž. přenesená",J233,0)</f>
        <v>0</v>
      </c>
      <c r="BI233" s="176">
        <f>IF(N233="nulová",J233,0)</f>
        <v>0</v>
      </c>
      <c r="BJ233" s="17" t="s">
        <v>9</v>
      </c>
      <c r="BK233" s="176">
        <f>ROUND(I233*H233,0)</f>
        <v>0</v>
      </c>
      <c r="BL233" s="17" t="s">
        <v>222</v>
      </c>
      <c r="BM233" s="17" t="s">
        <v>431</v>
      </c>
    </row>
    <row r="234" spans="2:65" s="11" customFormat="1" x14ac:dyDescent="0.3">
      <c r="B234" s="177"/>
      <c r="D234" s="178" t="s">
        <v>224</v>
      </c>
      <c r="E234" s="179" t="s">
        <v>3</v>
      </c>
      <c r="F234" s="180" t="s">
        <v>432</v>
      </c>
      <c r="H234" s="181">
        <v>319.7</v>
      </c>
      <c r="I234" s="182"/>
      <c r="L234" s="177"/>
      <c r="M234" s="183"/>
      <c r="N234" s="184"/>
      <c r="O234" s="184"/>
      <c r="P234" s="184"/>
      <c r="Q234" s="184"/>
      <c r="R234" s="184"/>
      <c r="S234" s="184"/>
      <c r="T234" s="185"/>
      <c r="AT234" s="179" t="s">
        <v>224</v>
      </c>
      <c r="AU234" s="179" t="s">
        <v>81</v>
      </c>
      <c r="AV234" s="11" t="s">
        <v>81</v>
      </c>
      <c r="AW234" s="11" t="s">
        <v>36</v>
      </c>
      <c r="AX234" s="11" t="s">
        <v>73</v>
      </c>
      <c r="AY234" s="179" t="s">
        <v>215</v>
      </c>
    </row>
    <row r="235" spans="2:65" s="12" customFormat="1" x14ac:dyDescent="0.3">
      <c r="B235" s="186"/>
      <c r="D235" s="178" t="s">
        <v>224</v>
      </c>
      <c r="E235" s="187" t="s">
        <v>3</v>
      </c>
      <c r="F235" s="188" t="s">
        <v>433</v>
      </c>
      <c r="H235" s="189">
        <v>319.7</v>
      </c>
      <c r="I235" s="190"/>
      <c r="L235" s="186"/>
      <c r="M235" s="191"/>
      <c r="N235" s="192"/>
      <c r="O235" s="192"/>
      <c r="P235" s="192"/>
      <c r="Q235" s="192"/>
      <c r="R235" s="192"/>
      <c r="S235" s="192"/>
      <c r="T235" s="193"/>
      <c r="AT235" s="187" t="s">
        <v>224</v>
      </c>
      <c r="AU235" s="187" t="s">
        <v>81</v>
      </c>
      <c r="AV235" s="12" t="s">
        <v>229</v>
      </c>
      <c r="AW235" s="12" t="s">
        <v>36</v>
      </c>
      <c r="AX235" s="12" t="s">
        <v>73</v>
      </c>
      <c r="AY235" s="187" t="s">
        <v>215</v>
      </c>
    </row>
    <row r="236" spans="2:65" s="11" customFormat="1" x14ac:dyDescent="0.3">
      <c r="B236" s="177"/>
      <c r="D236" s="178" t="s">
        <v>224</v>
      </c>
      <c r="E236" s="179" t="s">
        <v>3</v>
      </c>
      <c r="F236" s="180" t="s">
        <v>434</v>
      </c>
      <c r="H236" s="181">
        <v>221.8</v>
      </c>
      <c r="I236" s="182"/>
      <c r="L236" s="177"/>
      <c r="M236" s="183"/>
      <c r="N236" s="184"/>
      <c r="O236" s="184"/>
      <c r="P236" s="184"/>
      <c r="Q236" s="184"/>
      <c r="R236" s="184"/>
      <c r="S236" s="184"/>
      <c r="T236" s="185"/>
      <c r="AT236" s="179" t="s">
        <v>224</v>
      </c>
      <c r="AU236" s="179" t="s">
        <v>81</v>
      </c>
      <c r="AV236" s="11" t="s">
        <v>81</v>
      </c>
      <c r="AW236" s="11" t="s">
        <v>36</v>
      </c>
      <c r="AX236" s="11" t="s">
        <v>73</v>
      </c>
      <c r="AY236" s="179" t="s">
        <v>215</v>
      </c>
    </row>
    <row r="237" spans="2:65" s="12" customFormat="1" x14ac:dyDescent="0.3">
      <c r="B237" s="186"/>
      <c r="D237" s="178" t="s">
        <v>224</v>
      </c>
      <c r="E237" s="187" t="s">
        <v>3</v>
      </c>
      <c r="F237" s="188" t="s">
        <v>435</v>
      </c>
      <c r="H237" s="189">
        <v>221.8</v>
      </c>
      <c r="I237" s="190"/>
      <c r="L237" s="186"/>
      <c r="M237" s="191"/>
      <c r="N237" s="192"/>
      <c r="O237" s="192"/>
      <c r="P237" s="192"/>
      <c r="Q237" s="192"/>
      <c r="R237" s="192"/>
      <c r="S237" s="192"/>
      <c r="T237" s="193"/>
      <c r="AT237" s="187" t="s">
        <v>224</v>
      </c>
      <c r="AU237" s="187" t="s">
        <v>81</v>
      </c>
      <c r="AV237" s="12" t="s">
        <v>229</v>
      </c>
      <c r="AW237" s="12" t="s">
        <v>36</v>
      </c>
      <c r="AX237" s="12" t="s">
        <v>73</v>
      </c>
      <c r="AY237" s="187" t="s">
        <v>215</v>
      </c>
    </row>
    <row r="238" spans="2:65" s="13" customFormat="1" x14ac:dyDescent="0.3">
      <c r="B238" s="194"/>
      <c r="D238" s="195" t="s">
        <v>224</v>
      </c>
      <c r="E238" s="196" t="s">
        <v>100</v>
      </c>
      <c r="F238" s="197" t="s">
        <v>233</v>
      </c>
      <c r="H238" s="198">
        <v>541.5</v>
      </c>
      <c r="I238" s="199"/>
      <c r="L238" s="194"/>
      <c r="M238" s="200"/>
      <c r="N238" s="201"/>
      <c r="O238" s="201"/>
      <c r="P238" s="201"/>
      <c r="Q238" s="201"/>
      <c r="R238" s="201"/>
      <c r="S238" s="201"/>
      <c r="T238" s="202"/>
      <c r="AT238" s="203" t="s">
        <v>224</v>
      </c>
      <c r="AU238" s="203" t="s">
        <v>81</v>
      </c>
      <c r="AV238" s="13" t="s">
        <v>222</v>
      </c>
      <c r="AW238" s="13" t="s">
        <v>36</v>
      </c>
      <c r="AX238" s="13" t="s">
        <v>9</v>
      </c>
      <c r="AY238" s="203" t="s">
        <v>215</v>
      </c>
    </row>
    <row r="239" spans="2:65" s="1" customFormat="1" ht="22.5" customHeight="1" x14ac:dyDescent="0.3">
      <c r="B239" s="164"/>
      <c r="C239" s="165" t="s">
        <v>436</v>
      </c>
      <c r="D239" s="165" t="s">
        <v>217</v>
      </c>
      <c r="E239" s="166" t="s">
        <v>437</v>
      </c>
      <c r="F239" s="167" t="s">
        <v>438</v>
      </c>
      <c r="G239" s="168" t="s">
        <v>277</v>
      </c>
      <c r="H239" s="169">
        <v>1538.239</v>
      </c>
      <c r="I239" s="170"/>
      <c r="J239" s="171">
        <f>ROUND(I239*H239,0)</f>
        <v>0</v>
      </c>
      <c r="K239" s="167" t="s">
        <v>221</v>
      </c>
      <c r="L239" s="34"/>
      <c r="M239" s="172" t="s">
        <v>3</v>
      </c>
      <c r="N239" s="173" t="s">
        <v>44</v>
      </c>
      <c r="O239" s="35"/>
      <c r="P239" s="174">
        <f>O239*H239</f>
        <v>0</v>
      </c>
      <c r="Q239" s="174">
        <v>5.7000000000000002E-3</v>
      </c>
      <c r="R239" s="174">
        <f>Q239*H239</f>
        <v>8.7679623000000007</v>
      </c>
      <c r="S239" s="174">
        <v>0</v>
      </c>
      <c r="T239" s="175">
        <f>S239*H239</f>
        <v>0</v>
      </c>
      <c r="AR239" s="17" t="s">
        <v>222</v>
      </c>
      <c r="AT239" s="17" t="s">
        <v>217</v>
      </c>
      <c r="AU239" s="17" t="s">
        <v>81</v>
      </c>
      <c r="AY239" s="17" t="s">
        <v>215</v>
      </c>
      <c r="BE239" s="176">
        <f>IF(N239="základní",J239,0)</f>
        <v>0</v>
      </c>
      <c r="BF239" s="176">
        <f>IF(N239="snížená",J239,0)</f>
        <v>0</v>
      </c>
      <c r="BG239" s="176">
        <f>IF(N239="zákl. přenesená",J239,0)</f>
        <v>0</v>
      </c>
      <c r="BH239" s="176">
        <f>IF(N239="sníž. přenesená",J239,0)</f>
        <v>0</v>
      </c>
      <c r="BI239" s="176">
        <f>IF(N239="nulová",J239,0)</f>
        <v>0</v>
      </c>
      <c r="BJ239" s="17" t="s">
        <v>9</v>
      </c>
      <c r="BK239" s="176">
        <f>ROUND(I239*H239,0)</f>
        <v>0</v>
      </c>
      <c r="BL239" s="17" t="s">
        <v>222</v>
      </c>
      <c r="BM239" s="17" t="s">
        <v>439</v>
      </c>
    </row>
    <row r="240" spans="2:65" s="11" customFormat="1" x14ac:dyDescent="0.3">
      <c r="B240" s="177"/>
      <c r="D240" s="178" t="s">
        <v>224</v>
      </c>
      <c r="E240" s="179" t="s">
        <v>3</v>
      </c>
      <c r="F240" s="180" t="s">
        <v>440</v>
      </c>
      <c r="H240" s="181">
        <v>82.774000000000001</v>
      </c>
      <c r="I240" s="182"/>
      <c r="L240" s="177"/>
      <c r="M240" s="183"/>
      <c r="N240" s="184"/>
      <c r="O240" s="184"/>
      <c r="P240" s="184"/>
      <c r="Q240" s="184"/>
      <c r="R240" s="184"/>
      <c r="S240" s="184"/>
      <c r="T240" s="185"/>
      <c r="AT240" s="179" t="s">
        <v>224</v>
      </c>
      <c r="AU240" s="179" t="s">
        <v>81</v>
      </c>
      <c r="AV240" s="11" t="s">
        <v>81</v>
      </c>
      <c r="AW240" s="11" t="s">
        <v>36</v>
      </c>
      <c r="AX240" s="11" t="s">
        <v>73</v>
      </c>
      <c r="AY240" s="179" t="s">
        <v>215</v>
      </c>
    </row>
    <row r="241" spans="2:51" s="11" customFormat="1" x14ac:dyDescent="0.3">
      <c r="B241" s="177"/>
      <c r="D241" s="178" t="s">
        <v>224</v>
      </c>
      <c r="E241" s="179" t="s">
        <v>3</v>
      </c>
      <c r="F241" s="180" t="s">
        <v>441</v>
      </c>
      <c r="H241" s="181">
        <v>77</v>
      </c>
      <c r="I241" s="182"/>
      <c r="L241" s="177"/>
      <c r="M241" s="183"/>
      <c r="N241" s="184"/>
      <c r="O241" s="184"/>
      <c r="P241" s="184"/>
      <c r="Q241" s="184"/>
      <c r="R241" s="184"/>
      <c r="S241" s="184"/>
      <c r="T241" s="185"/>
      <c r="AT241" s="179" t="s">
        <v>224</v>
      </c>
      <c r="AU241" s="179" t="s">
        <v>81</v>
      </c>
      <c r="AV241" s="11" t="s">
        <v>81</v>
      </c>
      <c r="AW241" s="11" t="s">
        <v>36</v>
      </c>
      <c r="AX241" s="11" t="s">
        <v>73</v>
      </c>
      <c r="AY241" s="179" t="s">
        <v>215</v>
      </c>
    </row>
    <row r="242" spans="2:51" s="11" customFormat="1" x14ac:dyDescent="0.3">
      <c r="B242" s="177"/>
      <c r="D242" s="178" t="s">
        <v>224</v>
      </c>
      <c r="E242" s="179" t="s">
        <v>3</v>
      </c>
      <c r="F242" s="180" t="s">
        <v>442</v>
      </c>
      <c r="H242" s="181">
        <v>75.768000000000001</v>
      </c>
      <c r="I242" s="182"/>
      <c r="L242" s="177"/>
      <c r="M242" s="183"/>
      <c r="N242" s="184"/>
      <c r="O242" s="184"/>
      <c r="P242" s="184"/>
      <c r="Q242" s="184"/>
      <c r="R242" s="184"/>
      <c r="S242" s="184"/>
      <c r="T242" s="185"/>
      <c r="AT242" s="179" t="s">
        <v>224</v>
      </c>
      <c r="AU242" s="179" t="s">
        <v>81</v>
      </c>
      <c r="AV242" s="11" t="s">
        <v>81</v>
      </c>
      <c r="AW242" s="11" t="s">
        <v>36</v>
      </c>
      <c r="AX242" s="11" t="s">
        <v>73</v>
      </c>
      <c r="AY242" s="179" t="s">
        <v>215</v>
      </c>
    </row>
    <row r="243" spans="2:51" s="11" customFormat="1" x14ac:dyDescent="0.3">
      <c r="B243" s="177"/>
      <c r="D243" s="178" t="s">
        <v>224</v>
      </c>
      <c r="E243" s="179" t="s">
        <v>3</v>
      </c>
      <c r="F243" s="180" t="s">
        <v>443</v>
      </c>
      <c r="H243" s="181">
        <v>116.06100000000001</v>
      </c>
      <c r="I243" s="182"/>
      <c r="L243" s="177"/>
      <c r="M243" s="183"/>
      <c r="N243" s="184"/>
      <c r="O243" s="184"/>
      <c r="P243" s="184"/>
      <c r="Q243" s="184"/>
      <c r="R243" s="184"/>
      <c r="S243" s="184"/>
      <c r="T243" s="185"/>
      <c r="AT243" s="179" t="s">
        <v>224</v>
      </c>
      <c r="AU243" s="179" t="s">
        <v>81</v>
      </c>
      <c r="AV243" s="11" t="s">
        <v>81</v>
      </c>
      <c r="AW243" s="11" t="s">
        <v>36</v>
      </c>
      <c r="AX243" s="11" t="s">
        <v>73</v>
      </c>
      <c r="AY243" s="179" t="s">
        <v>215</v>
      </c>
    </row>
    <row r="244" spans="2:51" s="11" customFormat="1" x14ac:dyDescent="0.3">
      <c r="B244" s="177"/>
      <c r="D244" s="178" t="s">
        <v>224</v>
      </c>
      <c r="E244" s="179" t="s">
        <v>3</v>
      </c>
      <c r="F244" s="180" t="s">
        <v>444</v>
      </c>
      <c r="H244" s="181">
        <v>129.33500000000001</v>
      </c>
      <c r="I244" s="182"/>
      <c r="L244" s="177"/>
      <c r="M244" s="183"/>
      <c r="N244" s="184"/>
      <c r="O244" s="184"/>
      <c r="P244" s="184"/>
      <c r="Q244" s="184"/>
      <c r="R244" s="184"/>
      <c r="S244" s="184"/>
      <c r="T244" s="185"/>
      <c r="AT244" s="179" t="s">
        <v>224</v>
      </c>
      <c r="AU244" s="179" t="s">
        <v>81</v>
      </c>
      <c r="AV244" s="11" t="s">
        <v>81</v>
      </c>
      <c r="AW244" s="11" t="s">
        <v>36</v>
      </c>
      <c r="AX244" s="11" t="s">
        <v>73</v>
      </c>
      <c r="AY244" s="179" t="s">
        <v>215</v>
      </c>
    </row>
    <row r="245" spans="2:51" s="11" customFormat="1" x14ac:dyDescent="0.3">
      <c r="B245" s="177"/>
      <c r="D245" s="178" t="s">
        <v>224</v>
      </c>
      <c r="E245" s="179" t="s">
        <v>3</v>
      </c>
      <c r="F245" s="180" t="s">
        <v>445</v>
      </c>
      <c r="H245" s="181">
        <v>23.88</v>
      </c>
      <c r="I245" s="182"/>
      <c r="L245" s="177"/>
      <c r="M245" s="183"/>
      <c r="N245" s="184"/>
      <c r="O245" s="184"/>
      <c r="P245" s="184"/>
      <c r="Q245" s="184"/>
      <c r="R245" s="184"/>
      <c r="S245" s="184"/>
      <c r="T245" s="185"/>
      <c r="AT245" s="179" t="s">
        <v>224</v>
      </c>
      <c r="AU245" s="179" t="s">
        <v>81</v>
      </c>
      <c r="AV245" s="11" t="s">
        <v>81</v>
      </c>
      <c r="AW245" s="11" t="s">
        <v>36</v>
      </c>
      <c r="AX245" s="11" t="s">
        <v>73</v>
      </c>
      <c r="AY245" s="179" t="s">
        <v>215</v>
      </c>
    </row>
    <row r="246" spans="2:51" s="11" customFormat="1" x14ac:dyDescent="0.3">
      <c r="B246" s="177"/>
      <c r="D246" s="178" t="s">
        <v>224</v>
      </c>
      <c r="E246" s="179" t="s">
        <v>3</v>
      </c>
      <c r="F246" s="180" t="s">
        <v>446</v>
      </c>
      <c r="H246" s="181">
        <v>32.28</v>
      </c>
      <c r="I246" s="182"/>
      <c r="L246" s="177"/>
      <c r="M246" s="183"/>
      <c r="N246" s="184"/>
      <c r="O246" s="184"/>
      <c r="P246" s="184"/>
      <c r="Q246" s="184"/>
      <c r="R246" s="184"/>
      <c r="S246" s="184"/>
      <c r="T246" s="185"/>
      <c r="AT246" s="179" t="s">
        <v>224</v>
      </c>
      <c r="AU246" s="179" t="s">
        <v>81</v>
      </c>
      <c r="AV246" s="11" t="s">
        <v>81</v>
      </c>
      <c r="AW246" s="11" t="s">
        <v>36</v>
      </c>
      <c r="AX246" s="11" t="s">
        <v>73</v>
      </c>
      <c r="AY246" s="179" t="s">
        <v>215</v>
      </c>
    </row>
    <row r="247" spans="2:51" s="11" customFormat="1" x14ac:dyDescent="0.3">
      <c r="B247" s="177"/>
      <c r="D247" s="178" t="s">
        <v>224</v>
      </c>
      <c r="E247" s="179" t="s">
        <v>3</v>
      </c>
      <c r="F247" s="180" t="s">
        <v>447</v>
      </c>
      <c r="H247" s="181">
        <v>20.038</v>
      </c>
      <c r="I247" s="182"/>
      <c r="L247" s="177"/>
      <c r="M247" s="183"/>
      <c r="N247" s="184"/>
      <c r="O247" s="184"/>
      <c r="P247" s="184"/>
      <c r="Q247" s="184"/>
      <c r="R247" s="184"/>
      <c r="S247" s="184"/>
      <c r="T247" s="185"/>
      <c r="AT247" s="179" t="s">
        <v>224</v>
      </c>
      <c r="AU247" s="179" t="s">
        <v>81</v>
      </c>
      <c r="AV247" s="11" t="s">
        <v>81</v>
      </c>
      <c r="AW247" s="11" t="s">
        <v>36</v>
      </c>
      <c r="AX247" s="11" t="s">
        <v>73</v>
      </c>
      <c r="AY247" s="179" t="s">
        <v>215</v>
      </c>
    </row>
    <row r="248" spans="2:51" s="11" customFormat="1" x14ac:dyDescent="0.3">
      <c r="B248" s="177"/>
      <c r="D248" s="178" t="s">
        <v>224</v>
      </c>
      <c r="E248" s="179" t="s">
        <v>3</v>
      </c>
      <c r="F248" s="180" t="s">
        <v>448</v>
      </c>
      <c r="H248" s="181">
        <v>23.4</v>
      </c>
      <c r="I248" s="182"/>
      <c r="L248" s="177"/>
      <c r="M248" s="183"/>
      <c r="N248" s="184"/>
      <c r="O248" s="184"/>
      <c r="P248" s="184"/>
      <c r="Q248" s="184"/>
      <c r="R248" s="184"/>
      <c r="S248" s="184"/>
      <c r="T248" s="185"/>
      <c r="AT248" s="179" t="s">
        <v>224</v>
      </c>
      <c r="AU248" s="179" t="s">
        <v>81</v>
      </c>
      <c r="AV248" s="11" t="s">
        <v>81</v>
      </c>
      <c r="AW248" s="11" t="s">
        <v>36</v>
      </c>
      <c r="AX248" s="11" t="s">
        <v>73</v>
      </c>
      <c r="AY248" s="179" t="s">
        <v>215</v>
      </c>
    </row>
    <row r="249" spans="2:51" s="11" customFormat="1" x14ac:dyDescent="0.3">
      <c r="B249" s="177"/>
      <c r="D249" s="178" t="s">
        <v>224</v>
      </c>
      <c r="E249" s="179" t="s">
        <v>3</v>
      </c>
      <c r="F249" s="180" t="s">
        <v>449</v>
      </c>
      <c r="H249" s="181">
        <v>119.236</v>
      </c>
      <c r="I249" s="182"/>
      <c r="L249" s="177"/>
      <c r="M249" s="183"/>
      <c r="N249" s="184"/>
      <c r="O249" s="184"/>
      <c r="P249" s="184"/>
      <c r="Q249" s="184"/>
      <c r="R249" s="184"/>
      <c r="S249" s="184"/>
      <c r="T249" s="185"/>
      <c r="AT249" s="179" t="s">
        <v>224</v>
      </c>
      <c r="AU249" s="179" t="s">
        <v>81</v>
      </c>
      <c r="AV249" s="11" t="s">
        <v>81</v>
      </c>
      <c r="AW249" s="11" t="s">
        <v>36</v>
      </c>
      <c r="AX249" s="11" t="s">
        <v>73</v>
      </c>
      <c r="AY249" s="179" t="s">
        <v>215</v>
      </c>
    </row>
    <row r="250" spans="2:51" s="11" customFormat="1" x14ac:dyDescent="0.3">
      <c r="B250" s="177"/>
      <c r="D250" s="178" t="s">
        <v>224</v>
      </c>
      <c r="E250" s="179" t="s">
        <v>3</v>
      </c>
      <c r="F250" s="180" t="s">
        <v>450</v>
      </c>
      <c r="H250" s="181">
        <v>127.517</v>
      </c>
      <c r="I250" s="182"/>
      <c r="L250" s="177"/>
      <c r="M250" s="183"/>
      <c r="N250" s="184"/>
      <c r="O250" s="184"/>
      <c r="P250" s="184"/>
      <c r="Q250" s="184"/>
      <c r="R250" s="184"/>
      <c r="S250" s="184"/>
      <c r="T250" s="185"/>
      <c r="AT250" s="179" t="s">
        <v>224</v>
      </c>
      <c r="AU250" s="179" t="s">
        <v>81</v>
      </c>
      <c r="AV250" s="11" t="s">
        <v>81</v>
      </c>
      <c r="AW250" s="11" t="s">
        <v>36</v>
      </c>
      <c r="AX250" s="11" t="s">
        <v>73</v>
      </c>
      <c r="AY250" s="179" t="s">
        <v>215</v>
      </c>
    </row>
    <row r="251" spans="2:51" s="12" customFormat="1" x14ac:dyDescent="0.3">
      <c r="B251" s="186"/>
      <c r="D251" s="178" t="s">
        <v>224</v>
      </c>
      <c r="E251" s="187" t="s">
        <v>3</v>
      </c>
      <c r="F251" s="188" t="s">
        <v>451</v>
      </c>
      <c r="H251" s="189">
        <v>827.28899999999999</v>
      </c>
      <c r="I251" s="190"/>
      <c r="L251" s="186"/>
      <c r="M251" s="191"/>
      <c r="N251" s="192"/>
      <c r="O251" s="192"/>
      <c r="P251" s="192"/>
      <c r="Q251" s="192"/>
      <c r="R251" s="192"/>
      <c r="S251" s="192"/>
      <c r="T251" s="193"/>
      <c r="AT251" s="187" t="s">
        <v>224</v>
      </c>
      <c r="AU251" s="187" t="s">
        <v>81</v>
      </c>
      <c r="AV251" s="12" t="s">
        <v>229</v>
      </c>
      <c r="AW251" s="12" t="s">
        <v>36</v>
      </c>
      <c r="AX251" s="12" t="s">
        <v>73</v>
      </c>
      <c r="AY251" s="187" t="s">
        <v>215</v>
      </c>
    </row>
    <row r="252" spans="2:51" s="11" customFormat="1" x14ac:dyDescent="0.3">
      <c r="B252" s="177"/>
      <c r="D252" s="178" t="s">
        <v>224</v>
      </c>
      <c r="E252" s="179" t="s">
        <v>3</v>
      </c>
      <c r="F252" s="180" t="s">
        <v>452</v>
      </c>
      <c r="H252" s="181">
        <v>147.05199999999999</v>
      </c>
      <c r="I252" s="182"/>
      <c r="L252" s="177"/>
      <c r="M252" s="183"/>
      <c r="N252" s="184"/>
      <c r="O252" s="184"/>
      <c r="P252" s="184"/>
      <c r="Q252" s="184"/>
      <c r="R252" s="184"/>
      <c r="S252" s="184"/>
      <c r="T252" s="185"/>
      <c r="AT252" s="179" t="s">
        <v>224</v>
      </c>
      <c r="AU252" s="179" t="s">
        <v>81</v>
      </c>
      <c r="AV252" s="11" t="s">
        <v>81</v>
      </c>
      <c r="AW252" s="11" t="s">
        <v>36</v>
      </c>
      <c r="AX252" s="11" t="s">
        <v>73</v>
      </c>
      <c r="AY252" s="179" t="s">
        <v>215</v>
      </c>
    </row>
    <row r="253" spans="2:51" s="11" customFormat="1" x14ac:dyDescent="0.3">
      <c r="B253" s="177"/>
      <c r="D253" s="178" t="s">
        <v>224</v>
      </c>
      <c r="E253" s="179" t="s">
        <v>3</v>
      </c>
      <c r="F253" s="180" t="s">
        <v>453</v>
      </c>
      <c r="H253" s="181">
        <v>113.49</v>
      </c>
      <c r="I253" s="182"/>
      <c r="L253" s="177"/>
      <c r="M253" s="183"/>
      <c r="N253" s="184"/>
      <c r="O253" s="184"/>
      <c r="P253" s="184"/>
      <c r="Q253" s="184"/>
      <c r="R253" s="184"/>
      <c r="S253" s="184"/>
      <c r="T253" s="185"/>
      <c r="AT253" s="179" t="s">
        <v>224</v>
      </c>
      <c r="AU253" s="179" t="s">
        <v>81</v>
      </c>
      <c r="AV253" s="11" t="s">
        <v>81</v>
      </c>
      <c r="AW253" s="11" t="s">
        <v>36</v>
      </c>
      <c r="AX253" s="11" t="s">
        <v>73</v>
      </c>
      <c r="AY253" s="179" t="s">
        <v>215</v>
      </c>
    </row>
    <row r="254" spans="2:51" s="11" customFormat="1" x14ac:dyDescent="0.3">
      <c r="B254" s="177"/>
      <c r="D254" s="178" t="s">
        <v>224</v>
      </c>
      <c r="E254" s="179" t="s">
        <v>3</v>
      </c>
      <c r="F254" s="180" t="s">
        <v>454</v>
      </c>
      <c r="H254" s="181">
        <v>90.558999999999997</v>
      </c>
      <c r="I254" s="182"/>
      <c r="L254" s="177"/>
      <c r="M254" s="183"/>
      <c r="N254" s="184"/>
      <c r="O254" s="184"/>
      <c r="P254" s="184"/>
      <c r="Q254" s="184"/>
      <c r="R254" s="184"/>
      <c r="S254" s="184"/>
      <c r="T254" s="185"/>
      <c r="AT254" s="179" t="s">
        <v>224</v>
      </c>
      <c r="AU254" s="179" t="s">
        <v>81</v>
      </c>
      <c r="AV254" s="11" t="s">
        <v>81</v>
      </c>
      <c r="AW254" s="11" t="s">
        <v>36</v>
      </c>
      <c r="AX254" s="11" t="s">
        <v>73</v>
      </c>
      <c r="AY254" s="179" t="s">
        <v>215</v>
      </c>
    </row>
    <row r="255" spans="2:51" s="11" customFormat="1" x14ac:dyDescent="0.3">
      <c r="B255" s="177"/>
      <c r="D255" s="178" t="s">
        <v>224</v>
      </c>
      <c r="E255" s="179" t="s">
        <v>3</v>
      </c>
      <c r="F255" s="180" t="s">
        <v>455</v>
      </c>
      <c r="H255" s="181">
        <v>114.56</v>
      </c>
      <c r="I255" s="182"/>
      <c r="L255" s="177"/>
      <c r="M255" s="183"/>
      <c r="N255" s="184"/>
      <c r="O255" s="184"/>
      <c r="P255" s="184"/>
      <c r="Q255" s="184"/>
      <c r="R255" s="184"/>
      <c r="S255" s="184"/>
      <c r="T255" s="185"/>
      <c r="AT255" s="179" t="s">
        <v>224</v>
      </c>
      <c r="AU255" s="179" t="s">
        <v>81</v>
      </c>
      <c r="AV255" s="11" t="s">
        <v>81</v>
      </c>
      <c r="AW255" s="11" t="s">
        <v>36</v>
      </c>
      <c r="AX255" s="11" t="s">
        <v>73</v>
      </c>
      <c r="AY255" s="179" t="s">
        <v>215</v>
      </c>
    </row>
    <row r="256" spans="2:51" s="11" customFormat="1" x14ac:dyDescent="0.3">
      <c r="B256" s="177"/>
      <c r="D256" s="178" t="s">
        <v>224</v>
      </c>
      <c r="E256" s="179" t="s">
        <v>3</v>
      </c>
      <c r="F256" s="180" t="s">
        <v>456</v>
      </c>
      <c r="H256" s="181">
        <v>44.387</v>
      </c>
      <c r="I256" s="182"/>
      <c r="L256" s="177"/>
      <c r="M256" s="183"/>
      <c r="N256" s="184"/>
      <c r="O256" s="184"/>
      <c r="P256" s="184"/>
      <c r="Q256" s="184"/>
      <c r="R256" s="184"/>
      <c r="S256" s="184"/>
      <c r="T256" s="185"/>
      <c r="AT256" s="179" t="s">
        <v>224</v>
      </c>
      <c r="AU256" s="179" t="s">
        <v>81</v>
      </c>
      <c r="AV256" s="11" t="s">
        <v>81</v>
      </c>
      <c r="AW256" s="11" t="s">
        <v>36</v>
      </c>
      <c r="AX256" s="11" t="s">
        <v>73</v>
      </c>
      <c r="AY256" s="179" t="s">
        <v>215</v>
      </c>
    </row>
    <row r="257" spans="2:65" s="11" customFormat="1" x14ac:dyDescent="0.3">
      <c r="B257" s="177"/>
      <c r="D257" s="178" t="s">
        <v>224</v>
      </c>
      <c r="E257" s="179" t="s">
        <v>3</v>
      </c>
      <c r="F257" s="180" t="s">
        <v>457</v>
      </c>
      <c r="H257" s="181">
        <v>24.986999999999998</v>
      </c>
      <c r="I257" s="182"/>
      <c r="L257" s="177"/>
      <c r="M257" s="183"/>
      <c r="N257" s="184"/>
      <c r="O257" s="184"/>
      <c r="P257" s="184"/>
      <c r="Q257" s="184"/>
      <c r="R257" s="184"/>
      <c r="S257" s="184"/>
      <c r="T257" s="185"/>
      <c r="AT257" s="179" t="s">
        <v>224</v>
      </c>
      <c r="AU257" s="179" t="s">
        <v>81</v>
      </c>
      <c r="AV257" s="11" t="s">
        <v>81</v>
      </c>
      <c r="AW257" s="11" t="s">
        <v>36</v>
      </c>
      <c r="AX257" s="11" t="s">
        <v>73</v>
      </c>
      <c r="AY257" s="179" t="s">
        <v>215</v>
      </c>
    </row>
    <row r="258" spans="2:65" s="11" customFormat="1" x14ac:dyDescent="0.3">
      <c r="B258" s="177"/>
      <c r="D258" s="178" t="s">
        <v>224</v>
      </c>
      <c r="E258" s="179" t="s">
        <v>3</v>
      </c>
      <c r="F258" s="180" t="s">
        <v>458</v>
      </c>
      <c r="H258" s="181">
        <v>20.331</v>
      </c>
      <c r="I258" s="182"/>
      <c r="L258" s="177"/>
      <c r="M258" s="183"/>
      <c r="N258" s="184"/>
      <c r="O258" s="184"/>
      <c r="P258" s="184"/>
      <c r="Q258" s="184"/>
      <c r="R258" s="184"/>
      <c r="S258" s="184"/>
      <c r="T258" s="185"/>
      <c r="AT258" s="179" t="s">
        <v>224</v>
      </c>
      <c r="AU258" s="179" t="s">
        <v>81</v>
      </c>
      <c r="AV258" s="11" t="s">
        <v>81</v>
      </c>
      <c r="AW258" s="11" t="s">
        <v>36</v>
      </c>
      <c r="AX258" s="11" t="s">
        <v>73</v>
      </c>
      <c r="AY258" s="179" t="s">
        <v>215</v>
      </c>
    </row>
    <row r="259" spans="2:65" s="11" customFormat="1" x14ac:dyDescent="0.3">
      <c r="B259" s="177"/>
      <c r="D259" s="178" t="s">
        <v>224</v>
      </c>
      <c r="E259" s="179" t="s">
        <v>3</v>
      </c>
      <c r="F259" s="180" t="s">
        <v>459</v>
      </c>
      <c r="H259" s="181">
        <v>96</v>
      </c>
      <c r="I259" s="182"/>
      <c r="L259" s="177"/>
      <c r="M259" s="183"/>
      <c r="N259" s="184"/>
      <c r="O259" s="184"/>
      <c r="P259" s="184"/>
      <c r="Q259" s="184"/>
      <c r="R259" s="184"/>
      <c r="S259" s="184"/>
      <c r="T259" s="185"/>
      <c r="AT259" s="179" t="s">
        <v>224</v>
      </c>
      <c r="AU259" s="179" t="s">
        <v>81</v>
      </c>
      <c r="AV259" s="11" t="s">
        <v>81</v>
      </c>
      <c r="AW259" s="11" t="s">
        <v>36</v>
      </c>
      <c r="AX259" s="11" t="s">
        <v>73</v>
      </c>
      <c r="AY259" s="179" t="s">
        <v>215</v>
      </c>
    </row>
    <row r="260" spans="2:65" s="11" customFormat="1" x14ac:dyDescent="0.3">
      <c r="B260" s="177"/>
      <c r="D260" s="178" t="s">
        <v>224</v>
      </c>
      <c r="E260" s="179" t="s">
        <v>3</v>
      </c>
      <c r="F260" s="180" t="s">
        <v>460</v>
      </c>
      <c r="H260" s="181">
        <v>49.121000000000002</v>
      </c>
      <c r="I260" s="182"/>
      <c r="L260" s="177"/>
      <c r="M260" s="183"/>
      <c r="N260" s="184"/>
      <c r="O260" s="184"/>
      <c r="P260" s="184"/>
      <c r="Q260" s="184"/>
      <c r="R260" s="184"/>
      <c r="S260" s="184"/>
      <c r="T260" s="185"/>
      <c r="AT260" s="179" t="s">
        <v>224</v>
      </c>
      <c r="AU260" s="179" t="s">
        <v>81</v>
      </c>
      <c r="AV260" s="11" t="s">
        <v>81</v>
      </c>
      <c r="AW260" s="11" t="s">
        <v>36</v>
      </c>
      <c r="AX260" s="11" t="s">
        <v>73</v>
      </c>
      <c r="AY260" s="179" t="s">
        <v>215</v>
      </c>
    </row>
    <row r="261" spans="2:65" s="11" customFormat="1" x14ac:dyDescent="0.3">
      <c r="B261" s="177"/>
      <c r="D261" s="178" t="s">
        <v>224</v>
      </c>
      <c r="E261" s="179" t="s">
        <v>3</v>
      </c>
      <c r="F261" s="180" t="s">
        <v>461</v>
      </c>
      <c r="H261" s="181">
        <v>10.462999999999999</v>
      </c>
      <c r="I261" s="182"/>
      <c r="L261" s="177"/>
      <c r="M261" s="183"/>
      <c r="N261" s="184"/>
      <c r="O261" s="184"/>
      <c r="P261" s="184"/>
      <c r="Q261" s="184"/>
      <c r="R261" s="184"/>
      <c r="S261" s="184"/>
      <c r="T261" s="185"/>
      <c r="AT261" s="179" t="s">
        <v>224</v>
      </c>
      <c r="AU261" s="179" t="s">
        <v>81</v>
      </c>
      <c r="AV261" s="11" t="s">
        <v>81</v>
      </c>
      <c r="AW261" s="11" t="s">
        <v>36</v>
      </c>
      <c r="AX261" s="11" t="s">
        <v>73</v>
      </c>
      <c r="AY261" s="179" t="s">
        <v>215</v>
      </c>
    </row>
    <row r="262" spans="2:65" s="12" customFormat="1" x14ac:dyDescent="0.3">
      <c r="B262" s="186"/>
      <c r="D262" s="178" t="s">
        <v>224</v>
      </c>
      <c r="E262" s="187" t="s">
        <v>3</v>
      </c>
      <c r="F262" s="188" t="s">
        <v>462</v>
      </c>
      <c r="H262" s="189">
        <v>710.95</v>
      </c>
      <c r="I262" s="190"/>
      <c r="L262" s="186"/>
      <c r="M262" s="191"/>
      <c r="N262" s="192"/>
      <c r="O262" s="192"/>
      <c r="P262" s="192"/>
      <c r="Q262" s="192"/>
      <c r="R262" s="192"/>
      <c r="S262" s="192"/>
      <c r="T262" s="193"/>
      <c r="AT262" s="187" t="s">
        <v>224</v>
      </c>
      <c r="AU262" s="187" t="s">
        <v>81</v>
      </c>
      <c r="AV262" s="12" t="s">
        <v>229</v>
      </c>
      <c r="AW262" s="12" t="s">
        <v>36</v>
      </c>
      <c r="AX262" s="12" t="s">
        <v>73</v>
      </c>
      <c r="AY262" s="187" t="s">
        <v>215</v>
      </c>
    </row>
    <row r="263" spans="2:65" s="13" customFormat="1" x14ac:dyDescent="0.3">
      <c r="B263" s="194"/>
      <c r="D263" s="195" t="s">
        <v>224</v>
      </c>
      <c r="E263" s="196" t="s">
        <v>104</v>
      </c>
      <c r="F263" s="197" t="s">
        <v>233</v>
      </c>
      <c r="H263" s="198">
        <v>1538.239</v>
      </c>
      <c r="I263" s="199"/>
      <c r="L263" s="194"/>
      <c r="M263" s="200"/>
      <c r="N263" s="201"/>
      <c r="O263" s="201"/>
      <c r="P263" s="201"/>
      <c r="Q263" s="201"/>
      <c r="R263" s="201"/>
      <c r="S263" s="201"/>
      <c r="T263" s="202"/>
      <c r="AT263" s="203" t="s">
        <v>224</v>
      </c>
      <c r="AU263" s="203" t="s">
        <v>81</v>
      </c>
      <c r="AV263" s="13" t="s">
        <v>222</v>
      </c>
      <c r="AW263" s="13" t="s">
        <v>36</v>
      </c>
      <c r="AX263" s="13" t="s">
        <v>9</v>
      </c>
      <c r="AY263" s="203" t="s">
        <v>215</v>
      </c>
    </row>
    <row r="264" spans="2:65" s="1" customFormat="1" ht="22.5" customHeight="1" x14ac:dyDescent="0.3">
      <c r="B264" s="164"/>
      <c r="C264" s="165" t="s">
        <v>463</v>
      </c>
      <c r="D264" s="165" t="s">
        <v>217</v>
      </c>
      <c r="E264" s="166" t="s">
        <v>464</v>
      </c>
      <c r="F264" s="167" t="s">
        <v>465</v>
      </c>
      <c r="G264" s="168" t="s">
        <v>277</v>
      </c>
      <c r="H264" s="169">
        <v>35.941000000000003</v>
      </c>
      <c r="I264" s="170"/>
      <c r="J264" s="171">
        <f>ROUND(I264*H264,0)</f>
        <v>0</v>
      </c>
      <c r="K264" s="167" t="s">
        <v>221</v>
      </c>
      <c r="L264" s="34"/>
      <c r="M264" s="172" t="s">
        <v>3</v>
      </c>
      <c r="N264" s="173" t="s">
        <v>44</v>
      </c>
      <c r="O264" s="35"/>
      <c r="P264" s="174">
        <f>O264*H264</f>
        <v>0</v>
      </c>
      <c r="Q264" s="174">
        <v>7.3499999999999998E-3</v>
      </c>
      <c r="R264" s="174">
        <f>Q264*H264</f>
        <v>0.26416634999999999</v>
      </c>
      <c r="S264" s="174">
        <v>0</v>
      </c>
      <c r="T264" s="175">
        <f>S264*H264</f>
        <v>0</v>
      </c>
      <c r="AR264" s="17" t="s">
        <v>222</v>
      </c>
      <c r="AT264" s="17" t="s">
        <v>217</v>
      </c>
      <c r="AU264" s="17" t="s">
        <v>81</v>
      </c>
      <c r="AY264" s="17" t="s">
        <v>215</v>
      </c>
      <c r="BE264" s="176">
        <f>IF(N264="základní",J264,0)</f>
        <v>0</v>
      </c>
      <c r="BF264" s="176">
        <f>IF(N264="snížená",J264,0)</f>
        <v>0</v>
      </c>
      <c r="BG264" s="176">
        <f>IF(N264="zákl. přenesená",J264,0)</f>
        <v>0</v>
      </c>
      <c r="BH264" s="176">
        <f>IF(N264="sníž. přenesená",J264,0)</f>
        <v>0</v>
      </c>
      <c r="BI264" s="176">
        <f>IF(N264="nulová",J264,0)</f>
        <v>0</v>
      </c>
      <c r="BJ264" s="17" t="s">
        <v>9</v>
      </c>
      <c r="BK264" s="176">
        <f>ROUND(I264*H264,0)</f>
        <v>0</v>
      </c>
      <c r="BL264" s="17" t="s">
        <v>222</v>
      </c>
      <c r="BM264" s="17" t="s">
        <v>466</v>
      </c>
    </row>
    <row r="265" spans="2:65" s="11" customFormat="1" x14ac:dyDescent="0.3">
      <c r="B265" s="177"/>
      <c r="D265" s="178" t="s">
        <v>224</v>
      </c>
      <c r="E265" s="179" t="s">
        <v>3</v>
      </c>
      <c r="F265" s="180" t="s">
        <v>467</v>
      </c>
      <c r="H265" s="181">
        <v>35.927999999999997</v>
      </c>
      <c r="I265" s="182"/>
      <c r="L265" s="177"/>
      <c r="M265" s="183"/>
      <c r="N265" s="184"/>
      <c r="O265" s="184"/>
      <c r="P265" s="184"/>
      <c r="Q265" s="184"/>
      <c r="R265" s="184"/>
      <c r="S265" s="184"/>
      <c r="T265" s="185"/>
      <c r="AT265" s="179" t="s">
        <v>224</v>
      </c>
      <c r="AU265" s="179" t="s">
        <v>81</v>
      </c>
      <c r="AV265" s="11" t="s">
        <v>81</v>
      </c>
      <c r="AW265" s="11" t="s">
        <v>36</v>
      </c>
      <c r="AX265" s="11" t="s">
        <v>73</v>
      </c>
      <c r="AY265" s="179" t="s">
        <v>215</v>
      </c>
    </row>
    <row r="266" spans="2:65" s="11" customFormat="1" x14ac:dyDescent="0.3">
      <c r="B266" s="177"/>
      <c r="D266" s="178" t="s">
        <v>224</v>
      </c>
      <c r="E266" s="179" t="s">
        <v>3</v>
      </c>
      <c r="F266" s="180" t="s">
        <v>307</v>
      </c>
      <c r="H266" s="181">
        <v>-1.8</v>
      </c>
      <c r="I266" s="182"/>
      <c r="L266" s="177"/>
      <c r="M266" s="183"/>
      <c r="N266" s="184"/>
      <c r="O266" s="184"/>
      <c r="P266" s="184"/>
      <c r="Q266" s="184"/>
      <c r="R266" s="184"/>
      <c r="S266" s="184"/>
      <c r="T266" s="185"/>
      <c r="AT266" s="179" t="s">
        <v>224</v>
      </c>
      <c r="AU266" s="179" t="s">
        <v>81</v>
      </c>
      <c r="AV266" s="11" t="s">
        <v>81</v>
      </c>
      <c r="AW266" s="11" t="s">
        <v>36</v>
      </c>
      <c r="AX266" s="11" t="s">
        <v>73</v>
      </c>
      <c r="AY266" s="179" t="s">
        <v>215</v>
      </c>
    </row>
    <row r="267" spans="2:65" s="11" customFormat="1" x14ac:dyDescent="0.3">
      <c r="B267" s="177"/>
      <c r="D267" s="178" t="s">
        <v>224</v>
      </c>
      <c r="E267" s="179" t="s">
        <v>3</v>
      </c>
      <c r="F267" s="180" t="s">
        <v>468</v>
      </c>
      <c r="H267" s="181">
        <v>1.8129999999999999</v>
      </c>
      <c r="I267" s="182"/>
      <c r="L267" s="177"/>
      <c r="M267" s="183"/>
      <c r="N267" s="184"/>
      <c r="O267" s="184"/>
      <c r="P267" s="184"/>
      <c r="Q267" s="184"/>
      <c r="R267" s="184"/>
      <c r="S267" s="184"/>
      <c r="T267" s="185"/>
      <c r="AT267" s="179" t="s">
        <v>224</v>
      </c>
      <c r="AU267" s="179" t="s">
        <v>81</v>
      </c>
      <c r="AV267" s="11" t="s">
        <v>81</v>
      </c>
      <c r="AW267" s="11" t="s">
        <v>36</v>
      </c>
      <c r="AX267" s="11" t="s">
        <v>73</v>
      </c>
      <c r="AY267" s="179" t="s">
        <v>215</v>
      </c>
    </row>
    <row r="268" spans="2:65" s="12" customFormat="1" x14ac:dyDescent="0.3">
      <c r="B268" s="186"/>
      <c r="D268" s="195" t="s">
        <v>224</v>
      </c>
      <c r="E268" s="207" t="s">
        <v>107</v>
      </c>
      <c r="F268" s="208" t="s">
        <v>266</v>
      </c>
      <c r="H268" s="209">
        <v>35.941000000000003</v>
      </c>
      <c r="I268" s="190"/>
      <c r="L268" s="186"/>
      <c r="M268" s="191"/>
      <c r="N268" s="192"/>
      <c r="O268" s="192"/>
      <c r="P268" s="192"/>
      <c r="Q268" s="192"/>
      <c r="R268" s="192"/>
      <c r="S268" s="192"/>
      <c r="T268" s="193"/>
      <c r="AT268" s="187" t="s">
        <v>224</v>
      </c>
      <c r="AU268" s="187" t="s">
        <v>81</v>
      </c>
      <c r="AV268" s="12" t="s">
        <v>229</v>
      </c>
      <c r="AW268" s="12" t="s">
        <v>36</v>
      </c>
      <c r="AX268" s="12" t="s">
        <v>9</v>
      </c>
      <c r="AY268" s="187" t="s">
        <v>215</v>
      </c>
    </row>
    <row r="269" spans="2:65" s="1" customFormat="1" ht="31.5" customHeight="1" x14ac:dyDescent="0.3">
      <c r="B269" s="164"/>
      <c r="C269" s="165" t="s">
        <v>469</v>
      </c>
      <c r="D269" s="165" t="s">
        <v>217</v>
      </c>
      <c r="E269" s="166" t="s">
        <v>470</v>
      </c>
      <c r="F269" s="167" t="s">
        <v>471</v>
      </c>
      <c r="G269" s="168" t="s">
        <v>277</v>
      </c>
      <c r="H269" s="169">
        <v>35.941000000000003</v>
      </c>
      <c r="I269" s="170"/>
      <c r="J269" s="171">
        <f>ROUND(I269*H269,0)</f>
        <v>0</v>
      </c>
      <c r="K269" s="167" t="s">
        <v>221</v>
      </c>
      <c r="L269" s="34"/>
      <c r="M269" s="172" t="s">
        <v>3</v>
      </c>
      <c r="N269" s="173" t="s">
        <v>44</v>
      </c>
      <c r="O269" s="35"/>
      <c r="P269" s="174">
        <f>O269*H269</f>
        <v>0</v>
      </c>
      <c r="Q269" s="174">
        <v>1.8380000000000001E-2</v>
      </c>
      <c r="R269" s="174">
        <f>Q269*H269</f>
        <v>0.66059558000000007</v>
      </c>
      <c r="S269" s="174">
        <v>0</v>
      </c>
      <c r="T269" s="175">
        <f>S269*H269</f>
        <v>0</v>
      </c>
      <c r="AR269" s="17" t="s">
        <v>222</v>
      </c>
      <c r="AT269" s="17" t="s">
        <v>217</v>
      </c>
      <c r="AU269" s="17" t="s">
        <v>81</v>
      </c>
      <c r="AY269" s="17" t="s">
        <v>215</v>
      </c>
      <c r="BE269" s="176">
        <f>IF(N269="základní",J269,0)</f>
        <v>0</v>
      </c>
      <c r="BF269" s="176">
        <f>IF(N269="snížená",J269,0)</f>
        <v>0</v>
      </c>
      <c r="BG269" s="176">
        <f>IF(N269="zákl. přenesená",J269,0)</f>
        <v>0</v>
      </c>
      <c r="BH269" s="176">
        <f>IF(N269="sníž. přenesená",J269,0)</f>
        <v>0</v>
      </c>
      <c r="BI269" s="176">
        <f>IF(N269="nulová",J269,0)</f>
        <v>0</v>
      </c>
      <c r="BJ269" s="17" t="s">
        <v>9</v>
      </c>
      <c r="BK269" s="176">
        <f>ROUND(I269*H269,0)</f>
        <v>0</v>
      </c>
      <c r="BL269" s="17" t="s">
        <v>222</v>
      </c>
      <c r="BM269" s="17" t="s">
        <v>472</v>
      </c>
    </row>
    <row r="270" spans="2:65" s="11" customFormat="1" x14ac:dyDescent="0.3">
      <c r="B270" s="177"/>
      <c r="D270" s="195" t="s">
        <v>224</v>
      </c>
      <c r="E270" s="204" t="s">
        <v>3</v>
      </c>
      <c r="F270" s="205" t="s">
        <v>107</v>
      </c>
      <c r="H270" s="206">
        <v>35.941000000000003</v>
      </c>
      <c r="I270" s="182"/>
      <c r="L270" s="177"/>
      <c r="M270" s="183"/>
      <c r="N270" s="184"/>
      <c r="O270" s="184"/>
      <c r="P270" s="184"/>
      <c r="Q270" s="184"/>
      <c r="R270" s="184"/>
      <c r="S270" s="184"/>
      <c r="T270" s="185"/>
      <c r="AT270" s="179" t="s">
        <v>224</v>
      </c>
      <c r="AU270" s="179" t="s">
        <v>81</v>
      </c>
      <c r="AV270" s="11" t="s">
        <v>81</v>
      </c>
      <c r="AW270" s="11" t="s">
        <v>36</v>
      </c>
      <c r="AX270" s="11" t="s">
        <v>9</v>
      </c>
      <c r="AY270" s="179" t="s">
        <v>215</v>
      </c>
    </row>
    <row r="271" spans="2:65" s="1" customFormat="1" ht="22.5" customHeight="1" x14ac:dyDescent="0.3">
      <c r="B271" s="164"/>
      <c r="C271" s="165" t="s">
        <v>473</v>
      </c>
      <c r="D271" s="165" t="s">
        <v>217</v>
      </c>
      <c r="E271" s="166" t="s">
        <v>474</v>
      </c>
      <c r="F271" s="167" t="s">
        <v>475</v>
      </c>
      <c r="G271" s="168" t="s">
        <v>277</v>
      </c>
      <c r="H271" s="169">
        <v>10.202999999999999</v>
      </c>
      <c r="I271" s="170"/>
      <c r="J271" s="171">
        <f>ROUND(I271*H271,0)</f>
        <v>0</v>
      </c>
      <c r="K271" s="167" t="s">
        <v>221</v>
      </c>
      <c r="L271" s="34"/>
      <c r="M271" s="172" t="s">
        <v>3</v>
      </c>
      <c r="N271" s="173" t="s">
        <v>44</v>
      </c>
      <c r="O271" s="35"/>
      <c r="P271" s="174">
        <f>O271*H271</f>
        <v>0</v>
      </c>
      <c r="Q271" s="174">
        <v>7.3499999999999998E-3</v>
      </c>
      <c r="R271" s="174">
        <f>Q271*H271</f>
        <v>7.4992049999999991E-2</v>
      </c>
      <c r="S271" s="174">
        <v>0</v>
      </c>
      <c r="T271" s="175">
        <f>S271*H271</f>
        <v>0</v>
      </c>
      <c r="AR271" s="17" t="s">
        <v>222</v>
      </c>
      <c r="AT271" s="17" t="s">
        <v>217</v>
      </c>
      <c r="AU271" s="17" t="s">
        <v>81</v>
      </c>
      <c r="AY271" s="17" t="s">
        <v>215</v>
      </c>
      <c r="BE271" s="176">
        <f>IF(N271="základní",J271,0)</f>
        <v>0</v>
      </c>
      <c r="BF271" s="176">
        <f>IF(N271="snížená",J271,0)</f>
        <v>0</v>
      </c>
      <c r="BG271" s="176">
        <f>IF(N271="zákl. přenesená",J271,0)</f>
        <v>0</v>
      </c>
      <c r="BH271" s="176">
        <f>IF(N271="sníž. přenesená",J271,0)</f>
        <v>0</v>
      </c>
      <c r="BI271" s="176">
        <f>IF(N271="nulová",J271,0)</f>
        <v>0</v>
      </c>
      <c r="BJ271" s="17" t="s">
        <v>9</v>
      </c>
      <c r="BK271" s="176">
        <f>ROUND(I271*H271,0)</f>
        <v>0</v>
      </c>
      <c r="BL271" s="17" t="s">
        <v>222</v>
      </c>
      <c r="BM271" s="17" t="s">
        <v>476</v>
      </c>
    </row>
    <row r="272" spans="2:65" s="11" customFormat="1" x14ac:dyDescent="0.3">
      <c r="B272" s="177"/>
      <c r="D272" s="178" t="s">
        <v>224</v>
      </c>
      <c r="E272" s="179" t="s">
        <v>3</v>
      </c>
      <c r="F272" s="180" t="s">
        <v>477</v>
      </c>
      <c r="H272" s="181">
        <v>7.21</v>
      </c>
      <c r="I272" s="182"/>
      <c r="L272" s="177"/>
      <c r="M272" s="183"/>
      <c r="N272" s="184"/>
      <c r="O272" s="184"/>
      <c r="P272" s="184"/>
      <c r="Q272" s="184"/>
      <c r="R272" s="184"/>
      <c r="S272" s="184"/>
      <c r="T272" s="185"/>
      <c r="AT272" s="179" t="s">
        <v>224</v>
      </c>
      <c r="AU272" s="179" t="s">
        <v>81</v>
      </c>
      <c r="AV272" s="11" t="s">
        <v>81</v>
      </c>
      <c r="AW272" s="11" t="s">
        <v>36</v>
      </c>
      <c r="AX272" s="11" t="s">
        <v>73</v>
      </c>
      <c r="AY272" s="179" t="s">
        <v>215</v>
      </c>
    </row>
    <row r="273" spans="2:65" s="11" customFormat="1" x14ac:dyDescent="0.3">
      <c r="B273" s="177"/>
      <c r="D273" s="178" t="s">
        <v>224</v>
      </c>
      <c r="E273" s="179" t="s">
        <v>3</v>
      </c>
      <c r="F273" s="180" t="s">
        <v>478</v>
      </c>
      <c r="H273" s="181">
        <v>-2.2050000000000001</v>
      </c>
      <c r="I273" s="182"/>
      <c r="L273" s="177"/>
      <c r="M273" s="183"/>
      <c r="N273" s="184"/>
      <c r="O273" s="184"/>
      <c r="P273" s="184"/>
      <c r="Q273" s="184"/>
      <c r="R273" s="184"/>
      <c r="S273" s="184"/>
      <c r="T273" s="185"/>
      <c r="AT273" s="179" t="s">
        <v>224</v>
      </c>
      <c r="AU273" s="179" t="s">
        <v>81</v>
      </c>
      <c r="AV273" s="11" t="s">
        <v>81</v>
      </c>
      <c r="AW273" s="11" t="s">
        <v>36</v>
      </c>
      <c r="AX273" s="11" t="s">
        <v>73</v>
      </c>
      <c r="AY273" s="179" t="s">
        <v>215</v>
      </c>
    </row>
    <row r="274" spans="2:65" s="11" customFormat="1" x14ac:dyDescent="0.3">
      <c r="B274" s="177"/>
      <c r="D274" s="178" t="s">
        <v>224</v>
      </c>
      <c r="E274" s="179" t="s">
        <v>3</v>
      </c>
      <c r="F274" s="180" t="s">
        <v>479</v>
      </c>
      <c r="H274" s="181">
        <v>1.512</v>
      </c>
      <c r="I274" s="182"/>
      <c r="L274" s="177"/>
      <c r="M274" s="183"/>
      <c r="N274" s="184"/>
      <c r="O274" s="184"/>
      <c r="P274" s="184"/>
      <c r="Q274" s="184"/>
      <c r="R274" s="184"/>
      <c r="S274" s="184"/>
      <c r="T274" s="185"/>
      <c r="AT274" s="179" t="s">
        <v>224</v>
      </c>
      <c r="AU274" s="179" t="s">
        <v>81</v>
      </c>
      <c r="AV274" s="11" t="s">
        <v>81</v>
      </c>
      <c r="AW274" s="11" t="s">
        <v>36</v>
      </c>
      <c r="AX274" s="11" t="s">
        <v>73</v>
      </c>
      <c r="AY274" s="179" t="s">
        <v>215</v>
      </c>
    </row>
    <row r="275" spans="2:65" s="11" customFormat="1" x14ac:dyDescent="0.3">
      <c r="B275" s="177"/>
      <c r="D275" s="178" t="s">
        <v>224</v>
      </c>
      <c r="E275" s="179" t="s">
        <v>3</v>
      </c>
      <c r="F275" s="180" t="s">
        <v>376</v>
      </c>
      <c r="H275" s="181">
        <v>1.5860000000000001</v>
      </c>
      <c r="I275" s="182"/>
      <c r="L275" s="177"/>
      <c r="M275" s="183"/>
      <c r="N275" s="184"/>
      <c r="O275" s="184"/>
      <c r="P275" s="184"/>
      <c r="Q275" s="184"/>
      <c r="R275" s="184"/>
      <c r="S275" s="184"/>
      <c r="T275" s="185"/>
      <c r="AT275" s="179" t="s">
        <v>224</v>
      </c>
      <c r="AU275" s="179" t="s">
        <v>81</v>
      </c>
      <c r="AV275" s="11" t="s">
        <v>81</v>
      </c>
      <c r="AW275" s="11" t="s">
        <v>36</v>
      </c>
      <c r="AX275" s="11" t="s">
        <v>73</v>
      </c>
      <c r="AY275" s="179" t="s">
        <v>215</v>
      </c>
    </row>
    <row r="276" spans="2:65" s="11" customFormat="1" x14ac:dyDescent="0.3">
      <c r="B276" s="177"/>
      <c r="D276" s="178" t="s">
        <v>224</v>
      </c>
      <c r="E276" s="179" t="s">
        <v>3</v>
      </c>
      <c r="F276" s="180" t="s">
        <v>389</v>
      </c>
      <c r="H276" s="181">
        <v>2.1</v>
      </c>
      <c r="I276" s="182"/>
      <c r="L276" s="177"/>
      <c r="M276" s="183"/>
      <c r="N276" s="184"/>
      <c r="O276" s="184"/>
      <c r="P276" s="184"/>
      <c r="Q276" s="184"/>
      <c r="R276" s="184"/>
      <c r="S276" s="184"/>
      <c r="T276" s="185"/>
      <c r="AT276" s="179" t="s">
        <v>224</v>
      </c>
      <c r="AU276" s="179" t="s">
        <v>81</v>
      </c>
      <c r="AV276" s="11" t="s">
        <v>81</v>
      </c>
      <c r="AW276" s="11" t="s">
        <v>36</v>
      </c>
      <c r="AX276" s="11" t="s">
        <v>73</v>
      </c>
      <c r="AY276" s="179" t="s">
        <v>215</v>
      </c>
    </row>
    <row r="277" spans="2:65" s="12" customFormat="1" x14ac:dyDescent="0.3">
      <c r="B277" s="186"/>
      <c r="D277" s="195" t="s">
        <v>224</v>
      </c>
      <c r="E277" s="207" t="s">
        <v>110</v>
      </c>
      <c r="F277" s="208" t="s">
        <v>266</v>
      </c>
      <c r="H277" s="209">
        <v>10.202999999999999</v>
      </c>
      <c r="I277" s="190"/>
      <c r="L277" s="186"/>
      <c r="M277" s="191"/>
      <c r="N277" s="192"/>
      <c r="O277" s="192"/>
      <c r="P277" s="192"/>
      <c r="Q277" s="192"/>
      <c r="R277" s="192"/>
      <c r="S277" s="192"/>
      <c r="T277" s="193"/>
      <c r="AT277" s="187" t="s">
        <v>224</v>
      </c>
      <c r="AU277" s="187" t="s">
        <v>81</v>
      </c>
      <c r="AV277" s="12" t="s">
        <v>229</v>
      </c>
      <c r="AW277" s="12" t="s">
        <v>36</v>
      </c>
      <c r="AX277" s="12" t="s">
        <v>9</v>
      </c>
      <c r="AY277" s="187" t="s">
        <v>215</v>
      </c>
    </row>
    <row r="278" spans="2:65" s="1" customFormat="1" ht="22.5" customHeight="1" x14ac:dyDescent="0.3">
      <c r="B278" s="164"/>
      <c r="C278" s="165" t="s">
        <v>480</v>
      </c>
      <c r="D278" s="165" t="s">
        <v>217</v>
      </c>
      <c r="E278" s="166" t="s">
        <v>481</v>
      </c>
      <c r="F278" s="167" t="s">
        <v>482</v>
      </c>
      <c r="G278" s="168" t="s">
        <v>345</v>
      </c>
      <c r="H278" s="169">
        <v>7.3</v>
      </c>
      <c r="I278" s="170"/>
      <c r="J278" s="171">
        <f>ROUND(I278*H278,0)</f>
        <v>0</v>
      </c>
      <c r="K278" s="167" t="s">
        <v>221</v>
      </c>
      <c r="L278" s="34"/>
      <c r="M278" s="172" t="s">
        <v>3</v>
      </c>
      <c r="N278" s="173" t="s">
        <v>44</v>
      </c>
      <c r="O278" s="35"/>
      <c r="P278" s="174">
        <f>O278*H278</f>
        <v>0</v>
      </c>
      <c r="Q278" s="174">
        <v>0</v>
      </c>
      <c r="R278" s="174">
        <f>Q278*H278</f>
        <v>0</v>
      </c>
      <c r="S278" s="174">
        <v>0</v>
      </c>
      <c r="T278" s="175">
        <f>S278*H278</f>
        <v>0</v>
      </c>
      <c r="AR278" s="17" t="s">
        <v>222</v>
      </c>
      <c r="AT278" s="17" t="s">
        <v>217</v>
      </c>
      <c r="AU278" s="17" t="s">
        <v>81</v>
      </c>
      <c r="AY278" s="17" t="s">
        <v>215</v>
      </c>
      <c r="BE278" s="176">
        <f>IF(N278="základní",J278,0)</f>
        <v>0</v>
      </c>
      <c r="BF278" s="176">
        <f>IF(N278="snížená",J278,0)</f>
        <v>0</v>
      </c>
      <c r="BG278" s="176">
        <f>IF(N278="zákl. přenesená",J278,0)</f>
        <v>0</v>
      </c>
      <c r="BH278" s="176">
        <f>IF(N278="sníž. přenesená",J278,0)</f>
        <v>0</v>
      </c>
      <c r="BI278" s="176">
        <f>IF(N278="nulová",J278,0)</f>
        <v>0</v>
      </c>
      <c r="BJ278" s="17" t="s">
        <v>9</v>
      </c>
      <c r="BK278" s="176">
        <f>ROUND(I278*H278,0)</f>
        <v>0</v>
      </c>
      <c r="BL278" s="17" t="s">
        <v>222</v>
      </c>
      <c r="BM278" s="17" t="s">
        <v>483</v>
      </c>
    </row>
    <row r="279" spans="2:65" s="11" customFormat="1" x14ac:dyDescent="0.3">
      <c r="B279" s="177"/>
      <c r="D279" s="195" t="s">
        <v>224</v>
      </c>
      <c r="E279" s="204" t="s">
        <v>3</v>
      </c>
      <c r="F279" s="205" t="s">
        <v>484</v>
      </c>
      <c r="H279" s="206">
        <v>7.3</v>
      </c>
      <c r="I279" s="182"/>
      <c r="L279" s="177"/>
      <c r="M279" s="183"/>
      <c r="N279" s="184"/>
      <c r="O279" s="184"/>
      <c r="P279" s="184"/>
      <c r="Q279" s="184"/>
      <c r="R279" s="184"/>
      <c r="S279" s="184"/>
      <c r="T279" s="185"/>
      <c r="AT279" s="179" t="s">
        <v>224</v>
      </c>
      <c r="AU279" s="179" t="s">
        <v>81</v>
      </c>
      <c r="AV279" s="11" t="s">
        <v>81</v>
      </c>
      <c r="AW279" s="11" t="s">
        <v>36</v>
      </c>
      <c r="AX279" s="11" t="s">
        <v>9</v>
      </c>
      <c r="AY279" s="179" t="s">
        <v>215</v>
      </c>
    </row>
    <row r="280" spans="2:65" s="1" customFormat="1" ht="22.5" customHeight="1" x14ac:dyDescent="0.3">
      <c r="B280" s="164"/>
      <c r="C280" s="210" t="s">
        <v>485</v>
      </c>
      <c r="D280" s="210" t="s">
        <v>486</v>
      </c>
      <c r="E280" s="211" t="s">
        <v>487</v>
      </c>
      <c r="F280" s="212" t="s">
        <v>488</v>
      </c>
      <c r="G280" s="213" t="s">
        <v>345</v>
      </c>
      <c r="H280" s="214">
        <v>7.665</v>
      </c>
      <c r="I280" s="215"/>
      <c r="J280" s="216">
        <f>ROUND(I280*H280,0)</f>
        <v>0</v>
      </c>
      <c r="K280" s="212" t="s">
        <v>221</v>
      </c>
      <c r="L280" s="217"/>
      <c r="M280" s="218" t="s">
        <v>3</v>
      </c>
      <c r="N280" s="219" t="s">
        <v>44</v>
      </c>
      <c r="O280" s="35"/>
      <c r="P280" s="174">
        <f>O280*H280</f>
        <v>0</v>
      </c>
      <c r="Q280" s="174">
        <v>5.0000000000000001E-4</v>
      </c>
      <c r="R280" s="174">
        <f>Q280*H280</f>
        <v>3.8325E-3</v>
      </c>
      <c r="S280" s="174">
        <v>0</v>
      </c>
      <c r="T280" s="175">
        <f>S280*H280</f>
        <v>0</v>
      </c>
      <c r="AR280" s="17" t="s">
        <v>260</v>
      </c>
      <c r="AT280" s="17" t="s">
        <v>486</v>
      </c>
      <c r="AU280" s="17" t="s">
        <v>81</v>
      </c>
      <c r="AY280" s="17" t="s">
        <v>215</v>
      </c>
      <c r="BE280" s="176">
        <f>IF(N280="základní",J280,0)</f>
        <v>0</v>
      </c>
      <c r="BF280" s="176">
        <f>IF(N280="snížená",J280,0)</f>
        <v>0</v>
      </c>
      <c r="BG280" s="176">
        <f>IF(N280="zákl. přenesená",J280,0)</f>
        <v>0</v>
      </c>
      <c r="BH280" s="176">
        <f>IF(N280="sníž. přenesená",J280,0)</f>
        <v>0</v>
      </c>
      <c r="BI280" s="176">
        <f>IF(N280="nulová",J280,0)</f>
        <v>0</v>
      </c>
      <c r="BJ280" s="17" t="s">
        <v>9</v>
      </c>
      <c r="BK280" s="176">
        <f>ROUND(I280*H280,0)</f>
        <v>0</v>
      </c>
      <c r="BL280" s="17" t="s">
        <v>222</v>
      </c>
      <c r="BM280" s="17" t="s">
        <v>489</v>
      </c>
    </row>
    <row r="281" spans="2:65" s="11" customFormat="1" x14ac:dyDescent="0.3">
      <c r="B281" s="177"/>
      <c r="D281" s="195" t="s">
        <v>224</v>
      </c>
      <c r="E281" s="204" t="s">
        <v>3</v>
      </c>
      <c r="F281" s="205" t="s">
        <v>490</v>
      </c>
      <c r="H281" s="206">
        <v>7.665</v>
      </c>
      <c r="I281" s="182"/>
      <c r="L281" s="177"/>
      <c r="M281" s="183"/>
      <c r="N281" s="184"/>
      <c r="O281" s="184"/>
      <c r="P281" s="184"/>
      <c r="Q281" s="184"/>
      <c r="R281" s="184"/>
      <c r="S281" s="184"/>
      <c r="T281" s="185"/>
      <c r="AT281" s="179" t="s">
        <v>224</v>
      </c>
      <c r="AU281" s="179" t="s">
        <v>81</v>
      </c>
      <c r="AV281" s="11" t="s">
        <v>81</v>
      </c>
      <c r="AW281" s="11" t="s">
        <v>36</v>
      </c>
      <c r="AX281" s="11" t="s">
        <v>9</v>
      </c>
      <c r="AY281" s="179" t="s">
        <v>215</v>
      </c>
    </row>
    <row r="282" spans="2:65" s="1" customFormat="1" ht="22.5" customHeight="1" x14ac:dyDescent="0.3">
      <c r="B282" s="164"/>
      <c r="C282" s="165" t="s">
        <v>491</v>
      </c>
      <c r="D282" s="165" t="s">
        <v>217</v>
      </c>
      <c r="E282" s="166" t="s">
        <v>492</v>
      </c>
      <c r="F282" s="167" t="s">
        <v>493</v>
      </c>
      <c r="G282" s="168" t="s">
        <v>277</v>
      </c>
      <c r="H282" s="169">
        <v>10.202999999999999</v>
      </c>
      <c r="I282" s="170"/>
      <c r="J282" s="171">
        <f>ROUND(I282*H282,0)</f>
        <v>0</v>
      </c>
      <c r="K282" s="167" t="s">
        <v>221</v>
      </c>
      <c r="L282" s="34"/>
      <c r="M282" s="172" t="s">
        <v>3</v>
      </c>
      <c r="N282" s="173" t="s">
        <v>44</v>
      </c>
      <c r="O282" s="35"/>
      <c r="P282" s="174">
        <f>O282*H282</f>
        <v>0</v>
      </c>
      <c r="Q282" s="174">
        <v>2.6360000000000001E-2</v>
      </c>
      <c r="R282" s="174">
        <f>Q282*H282</f>
        <v>0.26895108000000001</v>
      </c>
      <c r="S282" s="174">
        <v>0</v>
      </c>
      <c r="T282" s="175">
        <f>S282*H282</f>
        <v>0</v>
      </c>
      <c r="AR282" s="17" t="s">
        <v>222</v>
      </c>
      <c r="AT282" s="17" t="s">
        <v>217</v>
      </c>
      <c r="AU282" s="17" t="s">
        <v>81</v>
      </c>
      <c r="AY282" s="17" t="s">
        <v>215</v>
      </c>
      <c r="BE282" s="176">
        <f>IF(N282="základní",J282,0)</f>
        <v>0</v>
      </c>
      <c r="BF282" s="176">
        <f>IF(N282="snížená",J282,0)</f>
        <v>0</v>
      </c>
      <c r="BG282" s="176">
        <f>IF(N282="zákl. přenesená",J282,0)</f>
        <v>0</v>
      </c>
      <c r="BH282" s="176">
        <f>IF(N282="sníž. přenesená",J282,0)</f>
        <v>0</v>
      </c>
      <c r="BI282" s="176">
        <f>IF(N282="nulová",J282,0)</f>
        <v>0</v>
      </c>
      <c r="BJ282" s="17" t="s">
        <v>9</v>
      </c>
      <c r="BK282" s="176">
        <f>ROUND(I282*H282,0)</f>
        <v>0</v>
      </c>
      <c r="BL282" s="17" t="s">
        <v>222</v>
      </c>
      <c r="BM282" s="17" t="s">
        <v>494</v>
      </c>
    </row>
    <row r="283" spans="2:65" s="11" customFormat="1" x14ac:dyDescent="0.3">
      <c r="B283" s="177"/>
      <c r="D283" s="195" t="s">
        <v>224</v>
      </c>
      <c r="E283" s="204" t="s">
        <v>3</v>
      </c>
      <c r="F283" s="205" t="s">
        <v>110</v>
      </c>
      <c r="H283" s="206">
        <v>10.202999999999999</v>
      </c>
      <c r="I283" s="182"/>
      <c r="L283" s="177"/>
      <c r="M283" s="183"/>
      <c r="N283" s="184"/>
      <c r="O283" s="184"/>
      <c r="P283" s="184"/>
      <c r="Q283" s="184"/>
      <c r="R283" s="184"/>
      <c r="S283" s="184"/>
      <c r="T283" s="185"/>
      <c r="AT283" s="179" t="s">
        <v>224</v>
      </c>
      <c r="AU283" s="179" t="s">
        <v>81</v>
      </c>
      <c r="AV283" s="11" t="s">
        <v>81</v>
      </c>
      <c r="AW283" s="11" t="s">
        <v>36</v>
      </c>
      <c r="AX283" s="11" t="s">
        <v>9</v>
      </c>
      <c r="AY283" s="179" t="s">
        <v>215</v>
      </c>
    </row>
    <row r="284" spans="2:65" s="1" customFormat="1" ht="22.5" customHeight="1" x14ac:dyDescent="0.3">
      <c r="B284" s="164"/>
      <c r="C284" s="165" t="s">
        <v>495</v>
      </c>
      <c r="D284" s="165" t="s">
        <v>217</v>
      </c>
      <c r="E284" s="166" t="s">
        <v>496</v>
      </c>
      <c r="F284" s="167" t="s">
        <v>497</v>
      </c>
      <c r="G284" s="168" t="s">
        <v>220</v>
      </c>
      <c r="H284" s="169">
        <v>2.4380000000000002</v>
      </c>
      <c r="I284" s="170"/>
      <c r="J284" s="171">
        <f>ROUND(I284*H284,0)</f>
        <v>0</v>
      </c>
      <c r="K284" s="167" t="s">
        <v>221</v>
      </c>
      <c r="L284" s="34"/>
      <c r="M284" s="172" t="s">
        <v>3</v>
      </c>
      <c r="N284" s="173" t="s">
        <v>44</v>
      </c>
      <c r="O284" s="35"/>
      <c r="P284" s="174">
        <f>O284*H284</f>
        <v>0</v>
      </c>
      <c r="Q284" s="174">
        <v>2.2563399999999998</v>
      </c>
      <c r="R284" s="174">
        <f>Q284*H284</f>
        <v>5.5009569200000001</v>
      </c>
      <c r="S284" s="174">
        <v>0</v>
      </c>
      <c r="T284" s="175">
        <f>S284*H284</f>
        <v>0</v>
      </c>
      <c r="AR284" s="17" t="s">
        <v>222</v>
      </c>
      <c r="AT284" s="17" t="s">
        <v>217</v>
      </c>
      <c r="AU284" s="17" t="s">
        <v>81</v>
      </c>
      <c r="AY284" s="17" t="s">
        <v>215</v>
      </c>
      <c r="BE284" s="176">
        <f>IF(N284="základní",J284,0)</f>
        <v>0</v>
      </c>
      <c r="BF284" s="176">
        <f>IF(N284="snížená",J284,0)</f>
        <v>0</v>
      </c>
      <c r="BG284" s="176">
        <f>IF(N284="zákl. přenesená",J284,0)</f>
        <v>0</v>
      </c>
      <c r="BH284" s="176">
        <f>IF(N284="sníž. přenesená",J284,0)</f>
        <v>0</v>
      </c>
      <c r="BI284" s="176">
        <f>IF(N284="nulová",J284,0)</f>
        <v>0</v>
      </c>
      <c r="BJ284" s="17" t="s">
        <v>9</v>
      </c>
      <c r="BK284" s="176">
        <f>ROUND(I284*H284,0)</f>
        <v>0</v>
      </c>
      <c r="BL284" s="17" t="s">
        <v>222</v>
      </c>
      <c r="BM284" s="17" t="s">
        <v>498</v>
      </c>
    </row>
    <row r="285" spans="2:65" s="11" customFormat="1" x14ac:dyDescent="0.3">
      <c r="B285" s="177"/>
      <c r="D285" s="178" t="s">
        <v>224</v>
      </c>
      <c r="E285" s="179" t="s">
        <v>3</v>
      </c>
      <c r="F285" s="180" t="s">
        <v>499</v>
      </c>
      <c r="H285" s="181">
        <v>0.28699999999999998</v>
      </c>
      <c r="I285" s="182"/>
      <c r="L285" s="177"/>
      <c r="M285" s="183"/>
      <c r="N285" s="184"/>
      <c r="O285" s="184"/>
      <c r="P285" s="184"/>
      <c r="Q285" s="184"/>
      <c r="R285" s="184"/>
      <c r="S285" s="184"/>
      <c r="T285" s="185"/>
      <c r="AT285" s="179" t="s">
        <v>224</v>
      </c>
      <c r="AU285" s="179" t="s">
        <v>81</v>
      </c>
      <c r="AV285" s="11" t="s">
        <v>81</v>
      </c>
      <c r="AW285" s="11" t="s">
        <v>36</v>
      </c>
      <c r="AX285" s="11" t="s">
        <v>73</v>
      </c>
      <c r="AY285" s="179" t="s">
        <v>215</v>
      </c>
    </row>
    <row r="286" spans="2:65" s="11" customFormat="1" x14ac:dyDescent="0.3">
      <c r="B286" s="177"/>
      <c r="D286" s="178" t="s">
        <v>224</v>
      </c>
      <c r="E286" s="179" t="s">
        <v>3</v>
      </c>
      <c r="F286" s="180" t="s">
        <v>500</v>
      </c>
      <c r="H286" s="181">
        <v>1.575</v>
      </c>
      <c r="I286" s="182"/>
      <c r="L286" s="177"/>
      <c r="M286" s="183"/>
      <c r="N286" s="184"/>
      <c r="O286" s="184"/>
      <c r="P286" s="184"/>
      <c r="Q286" s="184"/>
      <c r="R286" s="184"/>
      <c r="S286" s="184"/>
      <c r="T286" s="185"/>
      <c r="AT286" s="179" t="s">
        <v>224</v>
      </c>
      <c r="AU286" s="179" t="s">
        <v>81</v>
      </c>
      <c r="AV286" s="11" t="s">
        <v>81</v>
      </c>
      <c r="AW286" s="11" t="s">
        <v>36</v>
      </c>
      <c r="AX286" s="11" t="s">
        <v>73</v>
      </c>
      <c r="AY286" s="179" t="s">
        <v>215</v>
      </c>
    </row>
    <row r="287" spans="2:65" s="11" customFormat="1" x14ac:dyDescent="0.3">
      <c r="B287" s="177"/>
      <c r="D287" s="178" t="s">
        <v>224</v>
      </c>
      <c r="E287" s="179" t="s">
        <v>3</v>
      </c>
      <c r="F287" s="180" t="s">
        <v>501</v>
      </c>
      <c r="H287" s="181">
        <v>0.57599999999999996</v>
      </c>
      <c r="I287" s="182"/>
      <c r="L287" s="177"/>
      <c r="M287" s="183"/>
      <c r="N287" s="184"/>
      <c r="O287" s="184"/>
      <c r="P287" s="184"/>
      <c r="Q287" s="184"/>
      <c r="R287" s="184"/>
      <c r="S287" s="184"/>
      <c r="T287" s="185"/>
      <c r="AT287" s="179" t="s">
        <v>224</v>
      </c>
      <c r="AU287" s="179" t="s">
        <v>81</v>
      </c>
      <c r="AV287" s="11" t="s">
        <v>81</v>
      </c>
      <c r="AW287" s="11" t="s">
        <v>36</v>
      </c>
      <c r="AX287" s="11" t="s">
        <v>73</v>
      </c>
      <c r="AY287" s="179" t="s">
        <v>215</v>
      </c>
    </row>
    <row r="288" spans="2:65" s="12" customFormat="1" x14ac:dyDescent="0.3">
      <c r="B288" s="186"/>
      <c r="D288" s="195" t="s">
        <v>224</v>
      </c>
      <c r="E288" s="207" t="s">
        <v>3</v>
      </c>
      <c r="F288" s="208" t="s">
        <v>266</v>
      </c>
      <c r="H288" s="209">
        <v>2.4380000000000002</v>
      </c>
      <c r="I288" s="190"/>
      <c r="L288" s="186"/>
      <c r="M288" s="191"/>
      <c r="N288" s="192"/>
      <c r="O288" s="192"/>
      <c r="P288" s="192"/>
      <c r="Q288" s="192"/>
      <c r="R288" s="192"/>
      <c r="S288" s="192"/>
      <c r="T288" s="193"/>
      <c r="AT288" s="187" t="s">
        <v>224</v>
      </c>
      <c r="AU288" s="187" t="s">
        <v>81</v>
      </c>
      <c r="AV288" s="12" t="s">
        <v>229</v>
      </c>
      <c r="AW288" s="12" t="s">
        <v>36</v>
      </c>
      <c r="AX288" s="12" t="s">
        <v>9</v>
      </c>
      <c r="AY288" s="187" t="s">
        <v>215</v>
      </c>
    </row>
    <row r="289" spans="2:65" s="1" customFormat="1" ht="22.5" customHeight="1" x14ac:dyDescent="0.3">
      <c r="B289" s="164"/>
      <c r="C289" s="165" t="s">
        <v>502</v>
      </c>
      <c r="D289" s="165" t="s">
        <v>217</v>
      </c>
      <c r="E289" s="166" t="s">
        <v>503</v>
      </c>
      <c r="F289" s="167" t="s">
        <v>504</v>
      </c>
      <c r="G289" s="168" t="s">
        <v>220</v>
      </c>
      <c r="H289" s="169">
        <v>4.008</v>
      </c>
      <c r="I289" s="170"/>
      <c r="J289" s="171">
        <f>ROUND(I289*H289,0)</f>
        <v>0</v>
      </c>
      <c r="K289" s="167" t="s">
        <v>221</v>
      </c>
      <c r="L289" s="34"/>
      <c r="M289" s="172" t="s">
        <v>3</v>
      </c>
      <c r="N289" s="173" t="s">
        <v>44</v>
      </c>
      <c r="O289" s="35"/>
      <c r="P289" s="174">
        <f>O289*H289</f>
        <v>0</v>
      </c>
      <c r="Q289" s="174">
        <v>2.45329</v>
      </c>
      <c r="R289" s="174">
        <f>Q289*H289</f>
        <v>9.8327863200000003</v>
      </c>
      <c r="S289" s="174">
        <v>0</v>
      </c>
      <c r="T289" s="175">
        <f>S289*H289</f>
        <v>0</v>
      </c>
      <c r="AR289" s="17" t="s">
        <v>222</v>
      </c>
      <c r="AT289" s="17" t="s">
        <v>217</v>
      </c>
      <c r="AU289" s="17" t="s">
        <v>81</v>
      </c>
      <c r="AY289" s="17" t="s">
        <v>215</v>
      </c>
      <c r="BE289" s="176">
        <f>IF(N289="základní",J289,0)</f>
        <v>0</v>
      </c>
      <c r="BF289" s="176">
        <f>IF(N289="snížená",J289,0)</f>
        <v>0</v>
      </c>
      <c r="BG289" s="176">
        <f>IF(N289="zákl. přenesená",J289,0)</f>
        <v>0</v>
      </c>
      <c r="BH289" s="176">
        <f>IF(N289="sníž. přenesená",J289,0)</f>
        <v>0</v>
      </c>
      <c r="BI289" s="176">
        <f>IF(N289="nulová",J289,0)</f>
        <v>0</v>
      </c>
      <c r="BJ289" s="17" t="s">
        <v>9</v>
      </c>
      <c r="BK289" s="176">
        <f>ROUND(I289*H289,0)</f>
        <v>0</v>
      </c>
      <c r="BL289" s="17" t="s">
        <v>222</v>
      </c>
      <c r="BM289" s="17" t="s">
        <v>505</v>
      </c>
    </row>
    <row r="290" spans="2:65" s="11" customFormat="1" x14ac:dyDescent="0.3">
      <c r="B290" s="177"/>
      <c r="D290" s="178" t="s">
        <v>224</v>
      </c>
      <c r="E290" s="179" t="s">
        <v>3</v>
      </c>
      <c r="F290" s="180" t="s">
        <v>506</v>
      </c>
      <c r="H290" s="181">
        <v>0.34899999999999998</v>
      </c>
      <c r="I290" s="182"/>
      <c r="L290" s="177"/>
      <c r="M290" s="183"/>
      <c r="N290" s="184"/>
      <c r="O290" s="184"/>
      <c r="P290" s="184"/>
      <c r="Q290" s="184"/>
      <c r="R290" s="184"/>
      <c r="S290" s="184"/>
      <c r="T290" s="185"/>
      <c r="AT290" s="179" t="s">
        <v>224</v>
      </c>
      <c r="AU290" s="179" t="s">
        <v>81</v>
      </c>
      <c r="AV290" s="11" t="s">
        <v>81</v>
      </c>
      <c r="AW290" s="11" t="s">
        <v>36</v>
      </c>
      <c r="AX290" s="11" t="s">
        <v>73</v>
      </c>
      <c r="AY290" s="179" t="s">
        <v>215</v>
      </c>
    </row>
    <row r="291" spans="2:65" s="11" customFormat="1" x14ac:dyDescent="0.3">
      <c r="B291" s="177"/>
      <c r="D291" s="178" t="s">
        <v>224</v>
      </c>
      <c r="E291" s="179" t="s">
        <v>3</v>
      </c>
      <c r="F291" s="180" t="s">
        <v>507</v>
      </c>
      <c r="H291" s="181">
        <v>1.913</v>
      </c>
      <c r="I291" s="182"/>
      <c r="L291" s="177"/>
      <c r="M291" s="183"/>
      <c r="N291" s="184"/>
      <c r="O291" s="184"/>
      <c r="P291" s="184"/>
      <c r="Q291" s="184"/>
      <c r="R291" s="184"/>
      <c r="S291" s="184"/>
      <c r="T291" s="185"/>
      <c r="AT291" s="179" t="s">
        <v>224</v>
      </c>
      <c r="AU291" s="179" t="s">
        <v>81</v>
      </c>
      <c r="AV291" s="11" t="s">
        <v>81</v>
      </c>
      <c r="AW291" s="11" t="s">
        <v>36</v>
      </c>
      <c r="AX291" s="11" t="s">
        <v>73</v>
      </c>
      <c r="AY291" s="179" t="s">
        <v>215</v>
      </c>
    </row>
    <row r="292" spans="2:65" s="11" customFormat="1" x14ac:dyDescent="0.3">
      <c r="B292" s="177"/>
      <c r="D292" s="178" t="s">
        <v>224</v>
      </c>
      <c r="E292" s="179" t="s">
        <v>3</v>
      </c>
      <c r="F292" s="180" t="s">
        <v>508</v>
      </c>
      <c r="H292" s="181">
        <v>0.32</v>
      </c>
      <c r="I292" s="182"/>
      <c r="L292" s="177"/>
      <c r="M292" s="183"/>
      <c r="N292" s="184"/>
      <c r="O292" s="184"/>
      <c r="P292" s="184"/>
      <c r="Q292" s="184"/>
      <c r="R292" s="184"/>
      <c r="S292" s="184"/>
      <c r="T292" s="185"/>
      <c r="AT292" s="179" t="s">
        <v>224</v>
      </c>
      <c r="AU292" s="179" t="s">
        <v>81</v>
      </c>
      <c r="AV292" s="11" t="s">
        <v>81</v>
      </c>
      <c r="AW292" s="11" t="s">
        <v>36</v>
      </c>
      <c r="AX292" s="11" t="s">
        <v>73</v>
      </c>
      <c r="AY292" s="179" t="s">
        <v>215</v>
      </c>
    </row>
    <row r="293" spans="2:65" s="11" customFormat="1" x14ac:dyDescent="0.3">
      <c r="B293" s="177"/>
      <c r="D293" s="178" t="s">
        <v>224</v>
      </c>
      <c r="E293" s="179" t="s">
        <v>3</v>
      </c>
      <c r="F293" s="180" t="s">
        <v>508</v>
      </c>
      <c r="H293" s="181">
        <v>0.32</v>
      </c>
      <c r="I293" s="182"/>
      <c r="L293" s="177"/>
      <c r="M293" s="183"/>
      <c r="N293" s="184"/>
      <c r="O293" s="184"/>
      <c r="P293" s="184"/>
      <c r="Q293" s="184"/>
      <c r="R293" s="184"/>
      <c r="S293" s="184"/>
      <c r="T293" s="185"/>
      <c r="AT293" s="179" t="s">
        <v>224</v>
      </c>
      <c r="AU293" s="179" t="s">
        <v>81</v>
      </c>
      <c r="AV293" s="11" t="s">
        <v>81</v>
      </c>
      <c r="AW293" s="11" t="s">
        <v>36</v>
      </c>
      <c r="AX293" s="11" t="s">
        <v>73</v>
      </c>
      <c r="AY293" s="179" t="s">
        <v>215</v>
      </c>
    </row>
    <row r="294" spans="2:65" s="11" customFormat="1" x14ac:dyDescent="0.3">
      <c r="B294" s="177"/>
      <c r="D294" s="178" t="s">
        <v>224</v>
      </c>
      <c r="E294" s="179" t="s">
        <v>3</v>
      </c>
      <c r="F294" s="180" t="s">
        <v>509</v>
      </c>
      <c r="H294" s="181">
        <v>0.55300000000000005</v>
      </c>
      <c r="I294" s="182"/>
      <c r="L294" s="177"/>
      <c r="M294" s="183"/>
      <c r="N294" s="184"/>
      <c r="O294" s="184"/>
      <c r="P294" s="184"/>
      <c r="Q294" s="184"/>
      <c r="R294" s="184"/>
      <c r="S294" s="184"/>
      <c r="T294" s="185"/>
      <c r="AT294" s="179" t="s">
        <v>224</v>
      </c>
      <c r="AU294" s="179" t="s">
        <v>81</v>
      </c>
      <c r="AV294" s="11" t="s">
        <v>81</v>
      </c>
      <c r="AW294" s="11" t="s">
        <v>36</v>
      </c>
      <c r="AX294" s="11" t="s">
        <v>73</v>
      </c>
      <c r="AY294" s="179" t="s">
        <v>215</v>
      </c>
    </row>
    <row r="295" spans="2:65" s="11" customFormat="1" x14ac:dyDescent="0.3">
      <c r="B295" s="177"/>
      <c r="D295" s="178" t="s">
        <v>224</v>
      </c>
      <c r="E295" s="179" t="s">
        <v>3</v>
      </c>
      <c r="F295" s="180" t="s">
        <v>509</v>
      </c>
      <c r="H295" s="181">
        <v>0.55300000000000005</v>
      </c>
      <c r="I295" s="182"/>
      <c r="L295" s="177"/>
      <c r="M295" s="183"/>
      <c r="N295" s="184"/>
      <c r="O295" s="184"/>
      <c r="P295" s="184"/>
      <c r="Q295" s="184"/>
      <c r="R295" s="184"/>
      <c r="S295" s="184"/>
      <c r="T295" s="185"/>
      <c r="AT295" s="179" t="s">
        <v>224</v>
      </c>
      <c r="AU295" s="179" t="s">
        <v>81</v>
      </c>
      <c r="AV295" s="11" t="s">
        <v>81</v>
      </c>
      <c r="AW295" s="11" t="s">
        <v>36</v>
      </c>
      <c r="AX295" s="11" t="s">
        <v>73</v>
      </c>
      <c r="AY295" s="179" t="s">
        <v>215</v>
      </c>
    </row>
    <row r="296" spans="2:65" s="12" customFormat="1" x14ac:dyDescent="0.3">
      <c r="B296" s="186"/>
      <c r="D296" s="195" t="s">
        <v>224</v>
      </c>
      <c r="E296" s="207" t="s">
        <v>3</v>
      </c>
      <c r="F296" s="208" t="s">
        <v>266</v>
      </c>
      <c r="H296" s="209">
        <v>4.008</v>
      </c>
      <c r="I296" s="190"/>
      <c r="L296" s="186"/>
      <c r="M296" s="191"/>
      <c r="N296" s="192"/>
      <c r="O296" s="192"/>
      <c r="P296" s="192"/>
      <c r="Q296" s="192"/>
      <c r="R296" s="192"/>
      <c r="S296" s="192"/>
      <c r="T296" s="193"/>
      <c r="AT296" s="187" t="s">
        <v>224</v>
      </c>
      <c r="AU296" s="187" t="s">
        <v>81</v>
      </c>
      <c r="AV296" s="12" t="s">
        <v>229</v>
      </c>
      <c r="AW296" s="12" t="s">
        <v>36</v>
      </c>
      <c r="AX296" s="12" t="s">
        <v>9</v>
      </c>
      <c r="AY296" s="187" t="s">
        <v>215</v>
      </c>
    </row>
    <row r="297" spans="2:65" s="1" customFormat="1" ht="22.5" customHeight="1" x14ac:dyDescent="0.3">
      <c r="B297" s="164"/>
      <c r="C297" s="165" t="s">
        <v>510</v>
      </c>
      <c r="D297" s="165" t="s">
        <v>217</v>
      </c>
      <c r="E297" s="166" t="s">
        <v>511</v>
      </c>
      <c r="F297" s="167" t="s">
        <v>512</v>
      </c>
      <c r="G297" s="168" t="s">
        <v>220</v>
      </c>
      <c r="H297" s="169">
        <v>6.4459999999999997</v>
      </c>
      <c r="I297" s="170"/>
      <c r="J297" s="171">
        <f>ROUND(I297*H297,0)</f>
        <v>0</v>
      </c>
      <c r="K297" s="167" t="s">
        <v>221</v>
      </c>
      <c r="L297" s="34"/>
      <c r="M297" s="172" t="s">
        <v>3</v>
      </c>
      <c r="N297" s="173" t="s">
        <v>44</v>
      </c>
      <c r="O297" s="35"/>
      <c r="P297" s="174">
        <f>O297*H297</f>
        <v>0</v>
      </c>
      <c r="Q297" s="174">
        <v>0</v>
      </c>
      <c r="R297" s="174">
        <f>Q297*H297</f>
        <v>0</v>
      </c>
      <c r="S297" s="174">
        <v>0</v>
      </c>
      <c r="T297" s="175">
        <f>S297*H297</f>
        <v>0</v>
      </c>
      <c r="AR297" s="17" t="s">
        <v>222</v>
      </c>
      <c r="AT297" s="17" t="s">
        <v>217</v>
      </c>
      <c r="AU297" s="17" t="s">
        <v>81</v>
      </c>
      <c r="AY297" s="17" t="s">
        <v>215</v>
      </c>
      <c r="BE297" s="176">
        <f>IF(N297="základní",J297,0)</f>
        <v>0</v>
      </c>
      <c r="BF297" s="176">
        <f>IF(N297="snížená",J297,0)</f>
        <v>0</v>
      </c>
      <c r="BG297" s="176">
        <f>IF(N297="zákl. přenesená",J297,0)</f>
        <v>0</v>
      </c>
      <c r="BH297" s="176">
        <f>IF(N297="sníž. přenesená",J297,0)</f>
        <v>0</v>
      </c>
      <c r="BI297" s="176">
        <f>IF(N297="nulová",J297,0)</f>
        <v>0</v>
      </c>
      <c r="BJ297" s="17" t="s">
        <v>9</v>
      </c>
      <c r="BK297" s="176">
        <f>ROUND(I297*H297,0)</f>
        <v>0</v>
      </c>
      <c r="BL297" s="17" t="s">
        <v>222</v>
      </c>
      <c r="BM297" s="17" t="s">
        <v>513</v>
      </c>
    </row>
    <row r="298" spans="2:65" s="11" customFormat="1" x14ac:dyDescent="0.3">
      <c r="B298" s="177"/>
      <c r="D298" s="178" t="s">
        <v>224</v>
      </c>
      <c r="E298" s="179" t="s">
        <v>3</v>
      </c>
      <c r="F298" s="180" t="s">
        <v>499</v>
      </c>
      <c r="H298" s="181">
        <v>0.28699999999999998</v>
      </c>
      <c r="I298" s="182"/>
      <c r="L298" s="177"/>
      <c r="M298" s="183"/>
      <c r="N298" s="184"/>
      <c r="O298" s="184"/>
      <c r="P298" s="184"/>
      <c r="Q298" s="184"/>
      <c r="R298" s="184"/>
      <c r="S298" s="184"/>
      <c r="T298" s="185"/>
      <c r="AT298" s="179" t="s">
        <v>224</v>
      </c>
      <c r="AU298" s="179" t="s">
        <v>81</v>
      </c>
      <c r="AV298" s="11" t="s">
        <v>81</v>
      </c>
      <c r="AW298" s="11" t="s">
        <v>36</v>
      </c>
      <c r="AX298" s="11" t="s">
        <v>73</v>
      </c>
      <c r="AY298" s="179" t="s">
        <v>215</v>
      </c>
    </row>
    <row r="299" spans="2:65" s="11" customFormat="1" x14ac:dyDescent="0.3">
      <c r="B299" s="177"/>
      <c r="D299" s="178" t="s">
        <v>224</v>
      </c>
      <c r="E299" s="179" t="s">
        <v>3</v>
      </c>
      <c r="F299" s="180" t="s">
        <v>500</v>
      </c>
      <c r="H299" s="181">
        <v>1.575</v>
      </c>
      <c r="I299" s="182"/>
      <c r="L299" s="177"/>
      <c r="M299" s="183"/>
      <c r="N299" s="184"/>
      <c r="O299" s="184"/>
      <c r="P299" s="184"/>
      <c r="Q299" s="184"/>
      <c r="R299" s="184"/>
      <c r="S299" s="184"/>
      <c r="T299" s="185"/>
      <c r="AT299" s="179" t="s">
        <v>224</v>
      </c>
      <c r="AU299" s="179" t="s">
        <v>81</v>
      </c>
      <c r="AV299" s="11" t="s">
        <v>81</v>
      </c>
      <c r="AW299" s="11" t="s">
        <v>36</v>
      </c>
      <c r="AX299" s="11" t="s">
        <v>73</v>
      </c>
      <c r="AY299" s="179" t="s">
        <v>215</v>
      </c>
    </row>
    <row r="300" spans="2:65" s="11" customFormat="1" x14ac:dyDescent="0.3">
      <c r="B300" s="177"/>
      <c r="D300" s="178" t="s">
        <v>224</v>
      </c>
      <c r="E300" s="179" t="s">
        <v>3</v>
      </c>
      <c r="F300" s="180" t="s">
        <v>501</v>
      </c>
      <c r="H300" s="181">
        <v>0.57599999999999996</v>
      </c>
      <c r="I300" s="182"/>
      <c r="L300" s="177"/>
      <c r="M300" s="183"/>
      <c r="N300" s="184"/>
      <c r="O300" s="184"/>
      <c r="P300" s="184"/>
      <c r="Q300" s="184"/>
      <c r="R300" s="184"/>
      <c r="S300" s="184"/>
      <c r="T300" s="185"/>
      <c r="AT300" s="179" t="s">
        <v>224</v>
      </c>
      <c r="AU300" s="179" t="s">
        <v>81</v>
      </c>
      <c r="AV300" s="11" t="s">
        <v>81</v>
      </c>
      <c r="AW300" s="11" t="s">
        <v>36</v>
      </c>
      <c r="AX300" s="11" t="s">
        <v>73</v>
      </c>
      <c r="AY300" s="179" t="s">
        <v>215</v>
      </c>
    </row>
    <row r="301" spans="2:65" s="12" customFormat="1" x14ac:dyDescent="0.3">
      <c r="B301" s="186"/>
      <c r="D301" s="178" t="s">
        <v>224</v>
      </c>
      <c r="E301" s="187" t="s">
        <v>3</v>
      </c>
      <c r="F301" s="188" t="s">
        <v>266</v>
      </c>
      <c r="H301" s="189">
        <v>2.4380000000000002</v>
      </c>
      <c r="I301" s="190"/>
      <c r="L301" s="186"/>
      <c r="M301" s="191"/>
      <c r="N301" s="192"/>
      <c r="O301" s="192"/>
      <c r="P301" s="192"/>
      <c r="Q301" s="192"/>
      <c r="R301" s="192"/>
      <c r="S301" s="192"/>
      <c r="T301" s="193"/>
      <c r="AT301" s="187" t="s">
        <v>224</v>
      </c>
      <c r="AU301" s="187" t="s">
        <v>81</v>
      </c>
      <c r="AV301" s="12" t="s">
        <v>229</v>
      </c>
      <c r="AW301" s="12" t="s">
        <v>36</v>
      </c>
      <c r="AX301" s="12" t="s">
        <v>73</v>
      </c>
      <c r="AY301" s="187" t="s">
        <v>215</v>
      </c>
    </row>
    <row r="302" spans="2:65" s="11" customFormat="1" x14ac:dyDescent="0.3">
      <c r="B302" s="177"/>
      <c r="D302" s="178" t="s">
        <v>224</v>
      </c>
      <c r="E302" s="179" t="s">
        <v>3</v>
      </c>
      <c r="F302" s="180" t="s">
        <v>506</v>
      </c>
      <c r="H302" s="181">
        <v>0.34899999999999998</v>
      </c>
      <c r="I302" s="182"/>
      <c r="L302" s="177"/>
      <c r="M302" s="183"/>
      <c r="N302" s="184"/>
      <c r="O302" s="184"/>
      <c r="P302" s="184"/>
      <c r="Q302" s="184"/>
      <c r="R302" s="184"/>
      <c r="S302" s="184"/>
      <c r="T302" s="185"/>
      <c r="AT302" s="179" t="s">
        <v>224</v>
      </c>
      <c r="AU302" s="179" t="s">
        <v>81</v>
      </c>
      <c r="AV302" s="11" t="s">
        <v>81</v>
      </c>
      <c r="AW302" s="11" t="s">
        <v>36</v>
      </c>
      <c r="AX302" s="11" t="s">
        <v>73</v>
      </c>
      <c r="AY302" s="179" t="s">
        <v>215</v>
      </c>
    </row>
    <row r="303" spans="2:65" s="11" customFormat="1" x14ac:dyDescent="0.3">
      <c r="B303" s="177"/>
      <c r="D303" s="178" t="s">
        <v>224</v>
      </c>
      <c r="E303" s="179" t="s">
        <v>3</v>
      </c>
      <c r="F303" s="180" t="s">
        <v>507</v>
      </c>
      <c r="H303" s="181">
        <v>1.913</v>
      </c>
      <c r="I303" s="182"/>
      <c r="L303" s="177"/>
      <c r="M303" s="183"/>
      <c r="N303" s="184"/>
      <c r="O303" s="184"/>
      <c r="P303" s="184"/>
      <c r="Q303" s="184"/>
      <c r="R303" s="184"/>
      <c r="S303" s="184"/>
      <c r="T303" s="185"/>
      <c r="AT303" s="179" t="s">
        <v>224</v>
      </c>
      <c r="AU303" s="179" t="s">
        <v>81</v>
      </c>
      <c r="AV303" s="11" t="s">
        <v>81</v>
      </c>
      <c r="AW303" s="11" t="s">
        <v>36</v>
      </c>
      <c r="AX303" s="11" t="s">
        <v>73</v>
      </c>
      <c r="AY303" s="179" t="s">
        <v>215</v>
      </c>
    </row>
    <row r="304" spans="2:65" s="11" customFormat="1" x14ac:dyDescent="0.3">
      <c r="B304" s="177"/>
      <c r="D304" s="178" t="s">
        <v>224</v>
      </c>
      <c r="E304" s="179" t="s">
        <v>3</v>
      </c>
      <c r="F304" s="180" t="s">
        <v>508</v>
      </c>
      <c r="H304" s="181">
        <v>0.32</v>
      </c>
      <c r="I304" s="182"/>
      <c r="L304" s="177"/>
      <c r="M304" s="183"/>
      <c r="N304" s="184"/>
      <c r="O304" s="184"/>
      <c r="P304" s="184"/>
      <c r="Q304" s="184"/>
      <c r="R304" s="184"/>
      <c r="S304" s="184"/>
      <c r="T304" s="185"/>
      <c r="AT304" s="179" t="s">
        <v>224</v>
      </c>
      <c r="AU304" s="179" t="s">
        <v>81</v>
      </c>
      <c r="AV304" s="11" t="s">
        <v>81</v>
      </c>
      <c r="AW304" s="11" t="s">
        <v>36</v>
      </c>
      <c r="AX304" s="11" t="s">
        <v>73</v>
      </c>
      <c r="AY304" s="179" t="s">
        <v>215</v>
      </c>
    </row>
    <row r="305" spans="2:65" s="11" customFormat="1" x14ac:dyDescent="0.3">
      <c r="B305" s="177"/>
      <c r="D305" s="178" t="s">
        <v>224</v>
      </c>
      <c r="E305" s="179" t="s">
        <v>3</v>
      </c>
      <c r="F305" s="180" t="s">
        <v>508</v>
      </c>
      <c r="H305" s="181">
        <v>0.32</v>
      </c>
      <c r="I305" s="182"/>
      <c r="L305" s="177"/>
      <c r="M305" s="183"/>
      <c r="N305" s="184"/>
      <c r="O305" s="184"/>
      <c r="P305" s="184"/>
      <c r="Q305" s="184"/>
      <c r="R305" s="184"/>
      <c r="S305" s="184"/>
      <c r="T305" s="185"/>
      <c r="AT305" s="179" t="s">
        <v>224</v>
      </c>
      <c r="AU305" s="179" t="s">
        <v>81</v>
      </c>
      <c r="AV305" s="11" t="s">
        <v>81</v>
      </c>
      <c r="AW305" s="11" t="s">
        <v>36</v>
      </c>
      <c r="AX305" s="11" t="s">
        <v>73</v>
      </c>
      <c r="AY305" s="179" t="s">
        <v>215</v>
      </c>
    </row>
    <row r="306" spans="2:65" s="11" customFormat="1" x14ac:dyDescent="0.3">
      <c r="B306" s="177"/>
      <c r="D306" s="178" t="s">
        <v>224</v>
      </c>
      <c r="E306" s="179" t="s">
        <v>3</v>
      </c>
      <c r="F306" s="180" t="s">
        <v>509</v>
      </c>
      <c r="H306" s="181">
        <v>0.55300000000000005</v>
      </c>
      <c r="I306" s="182"/>
      <c r="L306" s="177"/>
      <c r="M306" s="183"/>
      <c r="N306" s="184"/>
      <c r="O306" s="184"/>
      <c r="P306" s="184"/>
      <c r="Q306" s="184"/>
      <c r="R306" s="184"/>
      <c r="S306" s="184"/>
      <c r="T306" s="185"/>
      <c r="AT306" s="179" t="s">
        <v>224</v>
      </c>
      <c r="AU306" s="179" t="s">
        <v>81</v>
      </c>
      <c r="AV306" s="11" t="s">
        <v>81</v>
      </c>
      <c r="AW306" s="11" t="s">
        <v>36</v>
      </c>
      <c r="AX306" s="11" t="s">
        <v>73</v>
      </c>
      <c r="AY306" s="179" t="s">
        <v>215</v>
      </c>
    </row>
    <row r="307" spans="2:65" s="11" customFormat="1" x14ac:dyDescent="0.3">
      <c r="B307" s="177"/>
      <c r="D307" s="178" t="s">
        <v>224</v>
      </c>
      <c r="E307" s="179" t="s">
        <v>3</v>
      </c>
      <c r="F307" s="180" t="s">
        <v>509</v>
      </c>
      <c r="H307" s="181">
        <v>0.55300000000000005</v>
      </c>
      <c r="I307" s="182"/>
      <c r="L307" s="177"/>
      <c r="M307" s="183"/>
      <c r="N307" s="184"/>
      <c r="O307" s="184"/>
      <c r="P307" s="184"/>
      <c r="Q307" s="184"/>
      <c r="R307" s="184"/>
      <c r="S307" s="184"/>
      <c r="T307" s="185"/>
      <c r="AT307" s="179" t="s">
        <v>224</v>
      </c>
      <c r="AU307" s="179" t="s">
        <v>81</v>
      </c>
      <c r="AV307" s="11" t="s">
        <v>81</v>
      </c>
      <c r="AW307" s="11" t="s">
        <v>36</v>
      </c>
      <c r="AX307" s="11" t="s">
        <v>73</v>
      </c>
      <c r="AY307" s="179" t="s">
        <v>215</v>
      </c>
    </row>
    <row r="308" spans="2:65" s="12" customFormat="1" x14ac:dyDescent="0.3">
      <c r="B308" s="186"/>
      <c r="D308" s="178" t="s">
        <v>224</v>
      </c>
      <c r="E308" s="187" t="s">
        <v>3</v>
      </c>
      <c r="F308" s="188" t="s">
        <v>266</v>
      </c>
      <c r="H308" s="189">
        <v>4.008</v>
      </c>
      <c r="I308" s="190"/>
      <c r="L308" s="186"/>
      <c r="M308" s="191"/>
      <c r="N308" s="192"/>
      <c r="O308" s="192"/>
      <c r="P308" s="192"/>
      <c r="Q308" s="192"/>
      <c r="R308" s="192"/>
      <c r="S308" s="192"/>
      <c r="T308" s="193"/>
      <c r="AT308" s="187" t="s">
        <v>224</v>
      </c>
      <c r="AU308" s="187" t="s">
        <v>81</v>
      </c>
      <c r="AV308" s="12" t="s">
        <v>229</v>
      </c>
      <c r="AW308" s="12" t="s">
        <v>36</v>
      </c>
      <c r="AX308" s="12" t="s">
        <v>73</v>
      </c>
      <c r="AY308" s="187" t="s">
        <v>215</v>
      </c>
    </row>
    <row r="309" spans="2:65" s="13" customFormat="1" x14ac:dyDescent="0.3">
      <c r="B309" s="194"/>
      <c r="D309" s="195" t="s">
        <v>224</v>
      </c>
      <c r="E309" s="196" t="s">
        <v>3</v>
      </c>
      <c r="F309" s="197" t="s">
        <v>233</v>
      </c>
      <c r="H309" s="198">
        <v>6.4459999999999997</v>
      </c>
      <c r="I309" s="199"/>
      <c r="L309" s="194"/>
      <c r="M309" s="200"/>
      <c r="N309" s="201"/>
      <c r="O309" s="201"/>
      <c r="P309" s="201"/>
      <c r="Q309" s="201"/>
      <c r="R309" s="201"/>
      <c r="S309" s="201"/>
      <c r="T309" s="202"/>
      <c r="AT309" s="203" t="s">
        <v>224</v>
      </c>
      <c r="AU309" s="203" t="s">
        <v>81</v>
      </c>
      <c r="AV309" s="13" t="s">
        <v>222</v>
      </c>
      <c r="AW309" s="13" t="s">
        <v>36</v>
      </c>
      <c r="AX309" s="13" t="s">
        <v>9</v>
      </c>
      <c r="AY309" s="203" t="s">
        <v>215</v>
      </c>
    </row>
    <row r="310" spans="2:65" s="1" customFormat="1" ht="31.5" customHeight="1" x14ac:dyDescent="0.3">
      <c r="B310" s="164"/>
      <c r="C310" s="165" t="s">
        <v>514</v>
      </c>
      <c r="D310" s="165" t="s">
        <v>217</v>
      </c>
      <c r="E310" s="166" t="s">
        <v>515</v>
      </c>
      <c r="F310" s="167" t="s">
        <v>516</v>
      </c>
      <c r="G310" s="168" t="s">
        <v>220</v>
      </c>
      <c r="H310" s="169">
        <v>6.4459999999999997</v>
      </c>
      <c r="I310" s="170"/>
      <c r="J310" s="171">
        <f>ROUND(I310*H310,0)</f>
        <v>0</v>
      </c>
      <c r="K310" s="167" t="s">
        <v>221</v>
      </c>
      <c r="L310" s="34"/>
      <c r="M310" s="172" t="s">
        <v>3</v>
      </c>
      <c r="N310" s="173" t="s">
        <v>44</v>
      </c>
      <c r="O310" s="35"/>
      <c r="P310" s="174">
        <f>O310*H310</f>
        <v>0</v>
      </c>
      <c r="Q310" s="174">
        <v>0</v>
      </c>
      <c r="R310" s="174">
        <f>Q310*H310</f>
        <v>0</v>
      </c>
      <c r="S310" s="174">
        <v>0</v>
      </c>
      <c r="T310" s="175">
        <f>S310*H310</f>
        <v>0</v>
      </c>
      <c r="AR310" s="17" t="s">
        <v>222</v>
      </c>
      <c r="AT310" s="17" t="s">
        <v>217</v>
      </c>
      <c r="AU310" s="17" t="s">
        <v>81</v>
      </c>
      <c r="AY310" s="17" t="s">
        <v>215</v>
      </c>
      <c r="BE310" s="176">
        <f>IF(N310="základní",J310,0)</f>
        <v>0</v>
      </c>
      <c r="BF310" s="176">
        <f>IF(N310="snížená",J310,0)</f>
        <v>0</v>
      </c>
      <c r="BG310" s="176">
        <f>IF(N310="zákl. přenesená",J310,0)</f>
        <v>0</v>
      </c>
      <c r="BH310" s="176">
        <f>IF(N310="sníž. přenesená",J310,0)</f>
        <v>0</v>
      </c>
      <c r="BI310" s="176">
        <f>IF(N310="nulová",J310,0)</f>
        <v>0</v>
      </c>
      <c r="BJ310" s="17" t="s">
        <v>9</v>
      </c>
      <c r="BK310" s="176">
        <f>ROUND(I310*H310,0)</f>
        <v>0</v>
      </c>
      <c r="BL310" s="17" t="s">
        <v>222</v>
      </c>
      <c r="BM310" s="17" t="s">
        <v>517</v>
      </c>
    </row>
    <row r="311" spans="2:65" s="11" customFormat="1" x14ac:dyDescent="0.3">
      <c r="B311" s="177"/>
      <c r="D311" s="178" t="s">
        <v>224</v>
      </c>
      <c r="E311" s="179" t="s">
        <v>3</v>
      </c>
      <c r="F311" s="180" t="s">
        <v>499</v>
      </c>
      <c r="H311" s="181">
        <v>0.28699999999999998</v>
      </c>
      <c r="I311" s="182"/>
      <c r="L311" s="177"/>
      <c r="M311" s="183"/>
      <c r="N311" s="184"/>
      <c r="O311" s="184"/>
      <c r="P311" s="184"/>
      <c r="Q311" s="184"/>
      <c r="R311" s="184"/>
      <c r="S311" s="184"/>
      <c r="T311" s="185"/>
      <c r="AT311" s="179" t="s">
        <v>224</v>
      </c>
      <c r="AU311" s="179" t="s">
        <v>81</v>
      </c>
      <c r="AV311" s="11" t="s">
        <v>81</v>
      </c>
      <c r="AW311" s="11" t="s">
        <v>36</v>
      </c>
      <c r="AX311" s="11" t="s">
        <v>73</v>
      </c>
      <c r="AY311" s="179" t="s">
        <v>215</v>
      </c>
    </row>
    <row r="312" spans="2:65" s="11" customFormat="1" x14ac:dyDescent="0.3">
      <c r="B312" s="177"/>
      <c r="D312" s="178" t="s">
        <v>224</v>
      </c>
      <c r="E312" s="179" t="s">
        <v>3</v>
      </c>
      <c r="F312" s="180" t="s">
        <v>500</v>
      </c>
      <c r="H312" s="181">
        <v>1.575</v>
      </c>
      <c r="I312" s="182"/>
      <c r="L312" s="177"/>
      <c r="M312" s="183"/>
      <c r="N312" s="184"/>
      <c r="O312" s="184"/>
      <c r="P312" s="184"/>
      <c r="Q312" s="184"/>
      <c r="R312" s="184"/>
      <c r="S312" s="184"/>
      <c r="T312" s="185"/>
      <c r="AT312" s="179" t="s">
        <v>224</v>
      </c>
      <c r="AU312" s="179" t="s">
        <v>81</v>
      </c>
      <c r="AV312" s="11" t="s">
        <v>81</v>
      </c>
      <c r="AW312" s="11" t="s">
        <v>36</v>
      </c>
      <c r="AX312" s="11" t="s">
        <v>73</v>
      </c>
      <c r="AY312" s="179" t="s">
        <v>215</v>
      </c>
    </row>
    <row r="313" spans="2:65" s="11" customFormat="1" x14ac:dyDescent="0.3">
      <c r="B313" s="177"/>
      <c r="D313" s="178" t="s">
        <v>224</v>
      </c>
      <c r="E313" s="179" t="s">
        <v>3</v>
      </c>
      <c r="F313" s="180" t="s">
        <v>501</v>
      </c>
      <c r="H313" s="181">
        <v>0.57599999999999996</v>
      </c>
      <c r="I313" s="182"/>
      <c r="L313" s="177"/>
      <c r="M313" s="183"/>
      <c r="N313" s="184"/>
      <c r="O313" s="184"/>
      <c r="P313" s="184"/>
      <c r="Q313" s="184"/>
      <c r="R313" s="184"/>
      <c r="S313" s="184"/>
      <c r="T313" s="185"/>
      <c r="AT313" s="179" t="s">
        <v>224</v>
      </c>
      <c r="AU313" s="179" t="s">
        <v>81</v>
      </c>
      <c r="AV313" s="11" t="s">
        <v>81</v>
      </c>
      <c r="AW313" s="11" t="s">
        <v>36</v>
      </c>
      <c r="AX313" s="11" t="s">
        <v>73</v>
      </c>
      <c r="AY313" s="179" t="s">
        <v>215</v>
      </c>
    </row>
    <row r="314" spans="2:65" s="12" customFormat="1" x14ac:dyDescent="0.3">
      <c r="B314" s="186"/>
      <c r="D314" s="178" t="s">
        <v>224</v>
      </c>
      <c r="E314" s="187" t="s">
        <v>3</v>
      </c>
      <c r="F314" s="188" t="s">
        <v>266</v>
      </c>
      <c r="H314" s="189">
        <v>2.4380000000000002</v>
      </c>
      <c r="I314" s="190"/>
      <c r="L314" s="186"/>
      <c r="M314" s="191"/>
      <c r="N314" s="192"/>
      <c r="O314" s="192"/>
      <c r="P314" s="192"/>
      <c r="Q314" s="192"/>
      <c r="R314" s="192"/>
      <c r="S314" s="192"/>
      <c r="T314" s="193"/>
      <c r="AT314" s="187" t="s">
        <v>224</v>
      </c>
      <c r="AU314" s="187" t="s">
        <v>81</v>
      </c>
      <c r="AV314" s="12" t="s">
        <v>229</v>
      </c>
      <c r="AW314" s="12" t="s">
        <v>36</v>
      </c>
      <c r="AX314" s="12" t="s">
        <v>73</v>
      </c>
      <c r="AY314" s="187" t="s">
        <v>215</v>
      </c>
    </row>
    <row r="315" spans="2:65" s="11" customFormat="1" x14ac:dyDescent="0.3">
      <c r="B315" s="177"/>
      <c r="D315" s="178" t="s">
        <v>224</v>
      </c>
      <c r="E315" s="179" t="s">
        <v>3</v>
      </c>
      <c r="F315" s="180" t="s">
        <v>506</v>
      </c>
      <c r="H315" s="181">
        <v>0.34899999999999998</v>
      </c>
      <c r="I315" s="182"/>
      <c r="L315" s="177"/>
      <c r="M315" s="183"/>
      <c r="N315" s="184"/>
      <c r="O315" s="184"/>
      <c r="P315" s="184"/>
      <c r="Q315" s="184"/>
      <c r="R315" s="184"/>
      <c r="S315" s="184"/>
      <c r="T315" s="185"/>
      <c r="AT315" s="179" t="s">
        <v>224</v>
      </c>
      <c r="AU315" s="179" t="s">
        <v>81</v>
      </c>
      <c r="AV315" s="11" t="s">
        <v>81</v>
      </c>
      <c r="AW315" s="11" t="s">
        <v>36</v>
      </c>
      <c r="AX315" s="11" t="s">
        <v>73</v>
      </c>
      <c r="AY315" s="179" t="s">
        <v>215</v>
      </c>
    </row>
    <row r="316" spans="2:65" s="11" customFormat="1" x14ac:dyDescent="0.3">
      <c r="B316" s="177"/>
      <c r="D316" s="178" t="s">
        <v>224</v>
      </c>
      <c r="E316" s="179" t="s">
        <v>3</v>
      </c>
      <c r="F316" s="180" t="s">
        <v>507</v>
      </c>
      <c r="H316" s="181">
        <v>1.913</v>
      </c>
      <c r="I316" s="182"/>
      <c r="L316" s="177"/>
      <c r="M316" s="183"/>
      <c r="N316" s="184"/>
      <c r="O316" s="184"/>
      <c r="P316" s="184"/>
      <c r="Q316" s="184"/>
      <c r="R316" s="184"/>
      <c r="S316" s="184"/>
      <c r="T316" s="185"/>
      <c r="AT316" s="179" t="s">
        <v>224</v>
      </c>
      <c r="AU316" s="179" t="s">
        <v>81</v>
      </c>
      <c r="AV316" s="11" t="s">
        <v>81</v>
      </c>
      <c r="AW316" s="11" t="s">
        <v>36</v>
      </c>
      <c r="AX316" s="11" t="s">
        <v>73</v>
      </c>
      <c r="AY316" s="179" t="s">
        <v>215</v>
      </c>
    </row>
    <row r="317" spans="2:65" s="11" customFormat="1" x14ac:dyDescent="0.3">
      <c r="B317" s="177"/>
      <c r="D317" s="178" t="s">
        <v>224</v>
      </c>
      <c r="E317" s="179" t="s">
        <v>3</v>
      </c>
      <c r="F317" s="180" t="s">
        <v>508</v>
      </c>
      <c r="H317" s="181">
        <v>0.32</v>
      </c>
      <c r="I317" s="182"/>
      <c r="L317" s="177"/>
      <c r="M317" s="183"/>
      <c r="N317" s="184"/>
      <c r="O317" s="184"/>
      <c r="P317" s="184"/>
      <c r="Q317" s="184"/>
      <c r="R317" s="184"/>
      <c r="S317" s="184"/>
      <c r="T317" s="185"/>
      <c r="AT317" s="179" t="s">
        <v>224</v>
      </c>
      <c r="AU317" s="179" t="s">
        <v>81</v>
      </c>
      <c r="AV317" s="11" t="s">
        <v>81</v>
      </c>
      <c r="AW317" s="11" t="s">
        <v>36</v>
      </c>
      <c r="AX317" s="11" t="s">
        <v>73</v>
      </c>
      <c r="AY317" s="179" t="s">
        <v>215</v>
      </c>
    </row>
    <row r="318" spans="2:65" s="11" customFormat="1" x14ac:dyDescent="0.3">
      <c r="B318" s="177"/>
      <c r="D318" s="178" t="s">
        <v>224</v>
      </c>
      <c r="E318" s="179" t="s">
        <v>3</v>
      </c>
      <c r="F318" s="180" t="s">
        <v>508</v>
      </c>
      <c r="H318" s="181">
        <v>0.32</v>
      </c>
      <c r="I318" s="182"/>
      <c r="L318" s="177"/>
      <c r="M318" s="183"/>
      <c r="N318" s="184"/>
      <c r="O318" s="184"/>
      <c r="P318" s="184"/>
      <c r="Q318" s="184"/>
      <c r="R318" s="184"/>
      <c r="S318" s="184"/>
      <c r="T318" s="185"/>
      <c r="AT318" s="179" t="s">
        <v>224</v>
      </c>
      <c r="AU318" s="179" t="s">
        <v>81</v>
      </c>
      <c r="AV318" s="11" t="s">
        <v>81</v>
      </c>
      <c r="AW318" s="11" t="s">
        <v>36</v>
      </c>
      <c r="AX318" s="11" t="s">
        <v>73</v>
      </c>
      <c r="AY318" s="179" t="s">
        <v>215</v>
      </c>
    </row>
    <row r="319" spans="2:65" s="11" customFormat="1" x14ac:dyDescent="0.3">
      <c r="B319" s="177"/>
      <c r="D319" s="178" t="s">
        <v>224</v>
      </c>
      <c r="E319" s="179" t="s">
        <v>3</v>
      </c>
      <c r="F319" s="180" t="s">
        <v>509</v>
      </c>
      <c r="H319" s="181">
        <v>0.55300000000000005</v>
      </c>
      <c r="I319" s="182"/>
      <c r="L319" s="177"/>
      <c r="M319" s="183"/>
      <c r="N319" s="184"/>
      <c r="O319" s="184"/>
      <c r="P319" s="184"/>
      <c r="Q319" s="184"/>
      <c r="R319" s="184"/>
      <c r="S319" s="184"/>
      <c r="T319" s="185"/>
      <c r="AT319" s="179" t="s">
        <v>224</v>
      </c>
      <c r="AU319" s="179" t="s">
        <v>81</v>
      </c>
      <c r="AV319" s="11" t="s">
        <v>81</v>
      </c>
      <c r="AW319" s="11" t="s">
        <v>36</v>
      </c>
      <c r="AX319" s="11" t="s">
        <v>73</v>
      </c>
      <c r="AY319" s="179" t="s">
        <v>215</v>
      </c>
    </row>
    <row r="320" spans="2:65" s="11" customFormat="1" x14ac:dyDescent="0.3">
      <c r="B320" s="177"/>
      <c r="D320" s="178" t="s">
        <v>224</v>
      </c>
      <c r="E320" s="179" t="s">
        <v>3</v>
      </c>
      <c r="F320" s="180" t="s">
        <v>509</v>
      </c>
      <c r="H320" s="181">
        <v>0.55300000000000005</v>
      </c>
      <c r="I320" s="182"/>
      <c r="L320" s="177"/>
      <c r="M320" s="183"/>
      <c r="N320" s="184"/>
      <c r="O320" s="184"/>
      <c r="P320" s="184"/>
      <c r="Q320" s="184"/>
      <c r="R320" s="184"/>
      <c r="S320" s="184"/>
      <c r="T320" s="185"/>
      <c r="AT320" s="179" t="s">
        <v>224</v>
      </c>
      <c r="AU320" s="179" t="s">
        <v>81</v>
      </c>
      <c r="AV320" s="11" t="s">
        <v>81</v>
      </c>
      <c r="AW320" s="11" t="s">
        <v>36</v>
      </c>
      <c r="AX320" s="11" t="s">
        <v>73</v>
      </c>
      <c r="AY320" s="179" t="s">
        <v>215</v>
      </c>
    </row>
    <row r="321" spans="2:65" s="12" customFormat="1" x14ac:dyDescent="0.3">
      <c r="B321" s="186"/>
      <c r="D321" s="178" t="s">
        <v>224</v>
      </c>
      <c r="E321" s="187" t="s">
        <v>3</v>
      </c>
      <c r="F321" s="188" t="s">
        <v>266</v>
      </c>
      <c r="H321" s="189">
        <v>4.008</v>
      </c>
      <c r="I321" s="190"/>
      <c r="L321" s="186"/>
      <c r="M321" s="191"/>
      <c r="N321" s="192"/>
      <c r="O321" s="192"/>
      <c r="P321" s="192"/>
      <c r="Q321" s="192"/>
      <c r="R321" s="192"/>
      <c r="S321" s="192"/>
      <c r="T321" s="193"/>
      <c r="AT321" s="187" t="s">
        <v>224</v>
      </c>
      <c r="AU321" s="187" t="s">
        <v>81</v>
      </c>
      <c r="AV321" s="12" t="s">
        <v>229</v>
      </c>
      <c r="AW321" s="12" t="s">
        <v>36</v>
      </c>
      <c r="AX321" s="12" t="s">
        <v>73</v>
      </c>
      <c r="AY321" s="187" t="s">
        <v>215</v>
      </c>
    </row>
    <row r="322" spans="2:65" s="13" customFormat="1" x14ac:dyDescent="0.3">
      <c r="B322" s="194"/>
      <c r="D322" s="195" t="s">
        <v>224</v>
      </c>
      <c r="E322" s="196" t="s">
        <v>3</v>
      </c>
      <c r="F322" s="197" t="s">
        <v>233</v>
      </c>
      <c r="H322" s="198">
        <v>6.4459999999999997</v>
      </c>
      <c r="I322" s="199"/>
      <c r="L322" s="194"/>
      <c r="M322" s="200"/>
      <c r="N322" s="201"/>
      <c r="O322" s="201"/>
      <c r="P322" s="201"/>
      <c r="Q322" s="201"/>
      <c r="R322" s="201"/>
      <c r="S322" s="201"/>
      <c r="T322" s="202"/>
      <c r="AT322" s="203" t="s">
        <v>224</v>
      </c>
      <c r="AU322" s="203" t="s">
        <v>81</v>
      </c>
      <c r="AV322" s="13" t="s">
        <v>222</v>
      </c>
      <c r="AW322" s="13" t="s">
        <v>36</v>
      </c>
      <c r="AX322" s="13" t="s">
        <v>9</v>
      </c>
      <c r="AY322" s="203" t="s">
        <v>215</v>
      </c>
    </row>
    <row r="323" spans="2:65" s="1" customFormat="1" ht="22.5" customHeight="1" x14ac:dyDescent="0.3">
      <c r="B323" s="164"/>
      <c r="C323" s="165" t="s">
        <v>518</v>
      </c>
      <c r="D323" s="165" t="s">
        <v>217</v>
      </c>
      <c r="E323" s="166" t="s">
        <v>519</v>
      </c>
      <c r="F323" s="167" t="s">
        <v>520</v>
      </c>
      <c r="G323" s="168" t="s">
        <v>220</v>
      </c>
      <c r="H323" s="169">
        <v>10.989000000000001</v>
      </c>
      <c r="I323" s="170"/>
      <c r="J323" s="171">
        <f>ROUND(I323*H323,0)</f>
        <v>0</v>
      </c>
      <c r="K323" s="167" t="s">
        <v>221</v>
      </c>
      <c r="L323" s="34"/>
      <c r="M323" s="172" t="s">
        <v>3</v>
      </c>
      <c r="N323" s="173" t="s">
        <v>44</v>
      </c>
      <c r="O323" s="35"/>
      <c r="P323" s="174">
        <f>O323*H323</f>
        <v>0</v>
      </c>
      <c r="Q323" s="174">
        <v>1.212</v>
      </c>
      <c r="R323" s="174">
        <f>Q323*H323</f>
        <v>13.318668000000001</v>
      </c>
      <c r="S323" s="174">
        <v>0</v>
      </c>
      <c r="T323" s="175">
        <f>S323*H323</f>
        <v>0</v>
      </c>
      <c r="AR323" s="17" t="s">
        <v>222</v>
      </c>
      <c r="AT323" s="17" t="s">
        <v>217</v>
      </c>
      <c r="AU323" s="17" t="s">
        <v>81</v>
      </c>
      <c r="AY323" s="17" t="s">
        <v>215</v>
      </c>
      <c r="BE323" s="176">
        <f>IF(N323="základní",J323,0)</f>
        <v>0</v>
      </c>
      <c r="BF323" s="176">
        <f>IF(N323="snížená",J323,0)</f>
        <v>0</v>
      </c>
      <c r="BG323" s="176">
        <f>IF(N323="zákl. přenesená",J323,0)</f>
        <v>0</v>
      </c>
      <c r="BH323" s="176">
        <f>IF(N323="sníž. přenesená",J323,0)</f>
        <v>0</v>
      </c>
      <c r="BI323" s="176">
        <f>IF(N323="nulová",J323,0)</f>
        <v>0</v>
      </c>
      <c r="BJ323" s="17" t="s">
        <v>9</v>
      </c>
      <c r="BK323" s="176">
        <f>ROUND(I323*H323,0)</f>
        <v>0</v>
      </c>
      <c r="BL323" s="17" t="s">
        <v>222</v>
      </c>
      <c r="BM323" s="17" t="s">
        <v>521</v>
      </c>
    </row>
    <row r="324" spans="2:65" s="11" customFormat="1" x14ac:dyDescent="0.3">
      <c r="B324" s="177"/>
      <c r="D324" s="178" t="s">
        <v>224</v>
      </c>
      <c r="E324" s="179" t="s">
        <v>3</v>
      </c>
      <c r="F324" s="180" t="s">
        <v>522</v>
      </c>
      <c r="H324" s="181">
        <v>7.1559999999999997</v>
      </c>
      <c r="I324" s="182"/>
      <c r="L324" s="177"/>
      <c r="M324" s="183"/>
      <c r="N324" s="184"/>
      <c r="O324" s="184"/>
      <c r="P324" s="184"/>
      <c r="Q324" s="184"/>
      <c r="R324" s="184"/>
      <c r="S324" s="184"/>
      <c r="T324" s="185"/>
      <c r="AT324" s="179" t="s">
        <v>224</v>
      </c>
      <c r="AU324" s="179" t="s">
        <v>81</v>
      </c>
      <c r="AV324" s="11" t="s">
        <v>81</v>
      </c>
      <c r="AW324" s="11" t="s">
        <v>36</v>
      </c>
      <c r="AX324" s="11" t="s">
        <v>73</v>
      </c>
      <c r="AY324" s="179" t="s">
        <v>215</v>
      </c>
    </row>
    <row r="325" spans="2:65" s="11" customFormat="1" x14ac:dyDescent="0.3">
      <c r="B325" s="177"/>
      <c r="D325" s="178" t="s">
        <v>224</v>
      </c>
      <c r="E325" s="179" t="s">
        <v>3</v>
      </c>
      <c r="F325" s="180" t="s">
        <v>523</v>
      </c>
      <c r="H325" s="181">
        <v>0.747</v>
      </c>
      <c r="I325" s="182"/>
      <c r="L325" s="177"/>
      <c r="M325" s="183"/>
      <c r="N325" s="184"/>
      <c r="O325" s="184"/>
      <c r="P325" s="184"/>
      <c r="Q325" s="184"/>
      <c r="R325" s="184"/>
      <c r="S325" s="184"/>
      <c r="T325" s="185"/>
      <c r="AT325" s="179" t="s">
        <v>224</v>
      </c>
      <c r="AU325" s="179" t="s">
        <v>81</v>
      </c>
      <c r="AV325" s="11" t="s">
        <v>81</v>
      </c>
      <c r="AW325" s="11" t="s">
        <v>36</v>
      </c>
      <c r="AX325" s="11" t="s">
        <v>73</v>
      </c>
      <c r="AY325" s="179" t="s">
        <v>215</v>
      </c>
    </row>
    <row r="326" spans="2:65" s="11" customFormat="1" x14ac:dyDescent="0.3">
      <c r="B326" s="177"/>
      <c r="D326" s="178" t="s">
        <v>224</v>
      </c>
      <c r="E326" s="179" t="s">
        <v>3</v>
      </c>
      <c r="F326" s="180" t="s">
        <v>524</v>
      </c>
      <c r="H326" s="181">
        <v>1.8680000000000001</v>
      </c>
      <c r="I326" s="182"/>
      <c r="L326" s="177"/>
      <c r="M326" s="183"/>
      <c r="N326" s="184"/>
      <c r="O326" s="184"/>
      <c r="P326" s="184"/>
      <c r="Q326" s="184"/>
      <c r="R326" s="184"/>
      <c r="S326" s="184"/>
      <c r="T326" s="185"/>
      <c r="AT326" s="179" t="s">
        <v>224</v>
      </c>
      <c r="AU326" s="179" t="s">
        <v>81</v>
      </c>
      <c r="AV326" s="11" t="s">
        <v>81</v>
      </c>
      <c r="AW326" s="11" t="s">
        <v>36</v>
      </c>
      <c r="AX326" s="11" t="s">
        <v>73</v>
      </c>
      <c r="AY326" s="179" t="s">
        <v>215</v>
      </c>
    </row>
    <row r="327" spans="2:65" s="11" customFormat="1" x14ac:dyDescent="0.3">
      <c r="B327" s="177"/>
      <c r="D327" s="178" t="s">
        <v>224</v>
      </c>
      <c r="E327" s="179" t="s">
        <v>3</v>
      </c>
      <c r="F327" s="180" t="s">
        <v>525</v>
      </c>
      <c r="H327" s="181">
        <v>1.218</v>
      </c>
      <c r="I327" s="182"/>
      <c r="L327" s="177"/>
      <c r="M327" s="183"/>
      <c r="N327" s="184"/>
      <c r="O327" s="184"/>
      <c r="P327" s="184"/>
      <c r="Q327" s="184"/>
      <c r="R327" s="184"/>
      <c r="S327" s="184"/>
      <c r="T327" s="185"/>
      <c r="AT327" s="179" t="s">
        <v>224</v>
      </c>
      <c r="AU327" s="179" t="s">
        <v>81</v>
      </c>
      <c r="AV327" s="11" t="s">
        <v>81</v>
      </c>
      <c r="AW327" s="11" t="s">
        <v>36</v>
      </c>
      <c r="AX327" s="11" t="s">
        <v>73</v>
      </c>
      <c r="AY327" s="179" t="s">
        <v>215</v>
      </c>
    </row>
    <row r="328" spans="2:65" s="12" customFormat="1" x14ac:dyDescent="0.3">
      <c r="B328" s="186"/>
      <c r="D328" s="195" t="s">
        <v>224</v>
      </c>
      <c r="E328" s="207" t="s">
        <v>3</v>
      </c>
      <c r="F328" s="208" t="s">
        <v>266</v>
      </c>
      <c r="H328" s="209">
        <v>10.989000000000001</v>
      </c>
      <c r="I328" s="190"/>
      <c r="L328" s="186"/>
      <c r="M328" s="191"/>
      <c r="N328" s="192"/>
      <c r="O328" s="192"/>
      <c r="P328" s="192"/>
      <c r="Q328" s="192"/>
      <c r="R328" s="192"/>
      <c r="S328" s="192"/>
      <c r="T328" s="193"/>
      <c r="AT328" s="187" t="s">
        <v>224</v>
      </c>
      <c r="AU328" s="187" t="s">
        <v>81</v>
      </c>
      <c r="AV328" s="12" t="s">
        <v>229</v>
      </c>
      <c r="AW328" s="12" t="s">
        <v>36</v>
      </c>
      <c r="AX328" s="12" t="s">
        <v>9</v>
      </c>
      <c r="AY328" s="187" t="s">
        <v>215</v>
      </c>
    </row>
    <row r="329" spans="2:65" s="1" customFormat="1" ht="22.5" customHeight="1" x14ac:dyDescent="0.3">
      <c r="B329" s="164"/>
      <c r="C329" s="165" t="s">
        <v>526</v>
      </c>
      <c r="D329" s="165" t="s">
        <v>217</v>
      </c>
      <c r="E329" s="166" t="s">
        <v>527</v>
      </c>
      <c r="F329" s="167" t="s">
        <v>528</v>
      </c>
      <c r="G329" s="168" t="s">
        <v>250</v>
      </c>
      <c r="H329" s="169">
        <v>0.19900000000000001</v>
      </c>
      <c r="I329" s="170"/>
      <c r="J329" s="171">
        <f>ROUND(I329*H329,0)</f>
        <v>0</v>
      </c>
      <c r="K329" s="167" t="s">
        <v>221</v>
      </c>
      <c r="L329" s="34"/>
      <c r="M329" s="172" t="s">
        <v>3</v>
      </c>
      <c r="N329" s="173" t="s">
        <v>44</v>
      </c>
      <c r="O329" s="35"/>
      <c r="P329" s="174">
        <f>O329*H329</f>
        <v>0</v>
      </c>
      <c r="Q329" s="174">
        <v>1.0530555952</v>
      </c>
      <c r="R329" s="174">
        <f>Q329*H329</f>
        <v>0.20955806344480002</v>
      </c>
      <c r="S329" s="174">
        <v>0</v>
      </c>
      <c r="T329" s="175">
        <f>S329*H329</f>
        <v>0</v>
      </c>
      <c r="AR329" s="17" t="s">
        <v>222</v>
      </c>
      <c r="AT329" s="17" t="s">
        <v>217</v>
      </c>
      <c r="AU329" s="17" t="s">
        <v>81</v>
      </c>
      <c r="AY329" s="17" t="s">
        <v>215</v>
      </c>
      <c r="BE329" s="176">
        <f>IF(N329="základní",J329,0)</f>
        <v>0</v>
      </c>
      <c r="BF329" s="176">
        <f>IF(N329="snížená",J329,0)</f>
        <v>0</v>
      </c>
      <c r="BG329" s="176">
        <f>IF(N329="zákl. přenesená",J329,0)</f>
        <v>0</v>
      </c>
      <c r="BH329" s="176">
        <f>IF(N329="sníž. přenesená",J329,0)</f>
        <v>0</v>
      </c>
      <c r="BI329" s="176">
        <f>IF(N329="nulová",J329,0)</f>
        <v>0</v>
      </c>
      <c r="BJ329" s="17" t="s">
        <v>9</v>
      </c>
      <c r="BK329" s="176">
        <f>ROUND(I329*H329,0)</f>
        <v>0</v>
      </c>
      <c r="BL329" s="17" t="s">
        <v>222</v>
      </c>
      <c r="BM329" s="17" t="s">
        <v>529</v>
      </c>
    </row>
    <row r="330" spans="2:65" s="11" customFormat="1" x14ac:dyDescent="0.3">
      <c r="B330" s="177"/>
      <c r="D330" s="195" t="s">
        <v>224</v>
      </c>
      <c r="E330" s="204" t="s">
        <v>3</v>
      </c>
      <c r="F330" s="205" t="s">
        <v>530</v>
      </c>
      <c r="H330" s="206">
        <v>0.19900000000000001</v>
      </c>
      <c r="I330" s="182"/>
      <c r="L330" s="177"/>
      <c r="M330" s="183"/>
      <c r="N330" s="184"/>
      <c r="O330" s="184"/>
      <c r="P330" s="184"/>
      <c r="Q330" s="184"/>
      <c r="R330" s="184"/>
      <c r="S330" s="184"/>
      <c r="T330" s="185"/>
      <c r="AT330" s="179" t="s">
        <v>224</v>
      </c>
      <c r="AU330" s="179" t="s">
        <v>81</v>
      </c>
      <c r="AV330" s="11" t="s">
        <v>81</v>
      </c>
      <c r="AW330" s="11" t="s">
        <v>36</v>
      </c>
      <c r="AX330" s="11" t="s">
        <v>9</v>
      </c>
      <c r="AY330" s="179" t="s">
        <v>215</v>
      </c>
    </row>
    <row r="331" spans="2:65" s="1" customFormat="1" ht="22.5" customHeight="1" x14ac:dyDescent="0.3">
      <c r="B331" s="164"/>
      <c r="C331" s="165" t="s">
        <v>531</v>
      </c>
      <c r="D331" s="165" t="s">
        <v>217</v>
      </c>
      <c r="E331" s="166" t="s">
        <v>532</v>
      </c>
      <c r="F331" s="167" t="s">
        <v>533</v>
      </c>
      <c r="G331" s="168" t="s">
        <v>277</v>
      </c>
      <c r="H331" s="169">
        <v>24.3</v>
      </c>
      <c r="I331" s="170"/>
      <c r="J331" s="171">
        <f>ROUND(I331*H331,0)</f>
        <v>0</v>
      </c>
      <c r="K331" s="167" t="s">
        <v>221</v>
      </c>
      <c r="L331" s="34"/>
      <c r="M331" s="172" t="s">
        <v>3</v>
      </c>
      <c r="N331" s="173" t="s">
        <v>44</v>
      </c>
      <c r="O331" s="35"/>
      <c r="P331" s="174">
        <f>O331*H331</f>
        <v>0</v>
      </c>
      <c r="Q331" s="174">
        <v>4.2000000000000003E-2</v>
      </c>
      <c r="R331" s="174">
        <f>Q331*H331</f>
        <v>1.0206000000000002</v>
      </c>
      <c r="S331" s="174">
        <v>0</v>
      </c>
      <c r="T331" s="175">
        <f>S331*H331</f>
        <v>0</v>
      </c>
      <c r="AR331" s="17" t="s">
        <v>222</v>
      </c>
      <c r="AT331" s="17" t="s">
        <v>217</v>
      </c>
      <c r="AU331" s="17" t="s">
        <v>81</v>
      </c>
      <c r="AY331" s="17" t="s">
        <v>215</v>
      </c>
      <c r="BE331" s="176">
        <f>IF(N331="základní",J331,0)</f>
        <v>0</v>
      </c>
      <c r="BF331" s="176">
        <f>IF(N331="snížená",J331,0)</f>
        <v>0</v>
      </c>
      <c r="BG331" s="176">
        <f>IF(N331="zákl. přenesená",J331,0)</f>
        <v>0</v>
      </c>
      <c r="BH331" s="176">
        <f>IF(N331="sníž. přenesená",J331,0)</f>
        <v>0</v>
      </c>
      <c r="BI331" s="176">
        <f>IF(N331="nulová",J331,0)</f>
        <v>0</v>
      </c>
      <c r="BJ331" s="17" t="s">
        <v>9</v>
      </c>
      <c r="BK331" s="176">
        <f>ROUND(I331*H331,0)</f>
        <v>0</v>
      </c>
      <c r="BL331" s="17" t="s">
        <v>222</v>
      </c>
      <c r="BM331" s="17" t="s">
        <v>534</v>
      </c>
    </row>
    <row r="332" spans="2:65" s="11" customFormat="1" x14ac:dyDescent="0.3">
      <c r="B332" s="177"/>
      <c r="D332" s="195" t="s">
        <v>224</v>
      </c>
      <c r="E332" s="204" t="s">
        <v>3</v>
      </c>
      <c r="F332" s="205" t="s">
        <v>535</v>
      </c>
      <c r="H332" s="206">
        <v>24.3</v>
      </c>
      <c r="I332" s="182"/>
      <c r="L332" s="177"/>
      <c r="M332" s="183"/>
      <c r="N332" s="184"/>
      <c r="O332" s="184"/>
      <c r="P332" s="184"/>
      <c r="Q332" s="184"/>
      <c r="R332" s="184"/>
      <c r="S332" s="184"/>
      <c r="T332" s="185"/>
      <c r="AT332" s="179" t="s">
        <v>224</v>
      </c>
      <c r="AU332" s="179" t="s">
        <v>81</v>
      </c>
      <c r="AV332" s="11" t="s">
        <v>81</v>
      </c>
      <c r="AW332" s="11" t="s">
        <v>36</v>
      </c>
      <c r="AX332" s="11" t="s">
        <v>9</v>
      </c>
      <c r="AY332" s="179" t="s">
        <v>215</v>
      </c>
    </row>
    <row r="333" spans="2:65" s="1" customFormat="1" ht="22.5" customHeight="1" x14ac:dyDescent="0.3">
      <c r="B333" s="164"/>
      <c r="C333" s="165" t="s">
        <v>536</v>
      </c>
      <c r="D333" s="165" t="s">
        <v>217</v>
      </c>
      <c r="E333" s="166" t="s">
        <v>537</v>
      </c>
      <c r="F333" s="167" t="s">
        <v>538</v>
      </c>
      <c r="G333" s="168" t="s">
        <v>277</v>
      </c>
      <c r="H333" s="169">
        <v>67.099999999999994</v>
      </c>
      <c r="I333" s="170"/>
      <c r="J333" s="171">
        <f>ROUND(I333*H333,0)</f>
        <v>0</v>
      </c>
      <c r="K333" s="167" t="s">
        <v>221</v>
      </c>
      <c r="L333" s="34"/>
      <c r="M333" s="172" t="s">
        <v>3</v>
      </c>
      <c r="N333" s="173" t="s">
        <v>44</v>
      </c>
      <c r="O333" s="35"/>
      <c r="P333" s="174">
        <f>O333*H333</f>
        <v>0</v>
      </c>
      <c r="Q333" s="174">
        <v>8.4000000000000005E-2</v>
      </c>
      <c r="R333" s="174">
        <f>Q333*H333</f>
        <v>5.6364000000000001</v>
      </c>
      <c r="S333" s="174">
        <v>0</v>
      </c>
      <c r="T333" s="175">
        <f>S333*H333</f>
        <v>0</v>
      </c>
      <c r="AR333" s="17" t="s">
        <v>222</v>
      </c>
      <c r="AT333" s="17" t="s">
        <v>217</v>
      </c>
      <c r="AU333" s="17" t="s">
        <v>81</v>
      </c>
      <c r="AY333" s="17" t="s">
        <v>215</v>
      </c>
      <c r="BE333" s="176">
        <f>IF(N333="základní",J333,0)</f>
        <v>0</v>
      </c>
      <c r="BF333" s="176">
        <f>IF(N333="snížená",J333,0)</f>
        <v>0</v>
      </c>
      <c r="BG333" s="176">
        <f>IF(N333="zákl. přenesená",J333,0)</f>
        <v>0</v>
      </c>
      <c r="BH333" s="176">
        <f>IF(N333="sníž. přenesená",J333,0)</f>
        <v>0</v>
      </c>
      <c r="BI333" s="176">
        <f>IF(N333="nulová",J333,0)</f>
        <v>0</v>
      </c>
      <c r="BJ333" s="17" t="s">
        <v>9</v>
      </c>
      <c r="BK333" s="176">
        <f>ROUND(I333*H333,0)</f>
        <v>0</v>
      </c>
      <c r="BL333" s="17" t="s">
        <v>222</v>
      </c>
      <c r="BM333" s="17" t="s">
        <v>539</v>
      </c>
    </row>
    <row r="334" spans="2:65" s="11" customFormat="1" x14ac:dyDescent="0.3">
      <c r="B334" s="177"/>
      <c r="D334" s="195" t="s">
        <v>224</v>
      </c>
      <c r="E334" s="204" t="s">
        <v>3</v>
      </c>
      <c r="F334" s="205" t="s">
        <v>540</v>
      </c>
      <c r="H334" s="206">
        <v>67.099999999999994</v>
      </c>
      <c r="I334" s="182"/>
      <c r="L334" s="177"/>
      <c r="M334" s="183"/>
      <c r="N334" s="184"/>
      <c r="O334" s="184"/>
      <c r="P334" s="184"/>
      <c r="Q334" s="184"/>
      <c r="R334" s="184"/>
      <c r="S334" s="184"/>
      <c r="T334" s="185"/>
      <c r="AT334" s="179" t="s">
        <v>224</v>
      </c>
      <c r="AU334" s="179" t="s">
        <v>81</v>
      </c>
      <c r="AV334" s="11" t="s">
        <v>81</v>
      </c>
      <c r="AW334" s="11" t="s">
        <v>36</v>
      </c>
      <c r="AX334" s="11" t="s">
        <v>9</v>
      </c>
      <c r="AY334" s="179" t="s">
        <v>215</v>
      </c>
    </row>
    <row r="335" spans="2:65" s="1" customFormat="1" ht="22.5" customHeight="1" x14ac:dyDescent="0.3">
      <c r="B335" s="164"/>
      <c r="C335" s="210" t="s">
        <v>541</v>
      </c>
      <c r="D335" s="210" t="s">
        <v>486</v>
      </c>
      <c r="E335" s="211" t="s">
        <v>542</v>
      </c>
      <c r="F335" s="212" t="s">
        <v>543</v>
      </c>
      <c r="G335" s="213" t="s">
        <v>277</v>
      </c>
      <c r="H335" s="214">
        <v>545.15499999999997</v>
      </c>
      <c r="I335" s="215"/>
      <c r="J335" s="216">
        <f>ROUND(I335*H335,0)</f>
        <v>0</v>
      </c>
      <c r="K335" s="212" t="s">
        <v>544</v>
      </c>
      <c r="L335" s="217"/>
      <c r="M335" s="218" t="s">
        <v>3</v>
      </c>
      <c r="N335" s="219" t="s">
        <v>44</v>
      </c>
      <c r="O335" s="35"/>
      <c r="P335" s="174">
        <f>O335*H335</f>
        <v>0</v>
      </c>
      <c r="Q335" s="174">
        <v>0</v>
      </c>
      <c r="R335" s="174">
        <f>Q335*H335</f>
        <v>0</v>
      </c>
      <c r="S335" s="174">
        <v>0</v>
      </c>
      <c r="T335" s="175">
        <f>S335*H335</f>
        <v>0</v>
      </c>
      <c r="AR335" s="17" t="s">
        <v>260</v>
      </c>
      <c r="AT335" s="17" t="s">
        <v>486</v>
      </c>
      <c r="AU335" s="17" t="s">
        <v>81</v>
      </c>
      <c r="AY335" s="17" t="s">
        <v>215</v>
      </c>
      <c r="BE335" s="176">
        <f>IF(N335="základní",J335,0)</f>
        <v>0</v>
      </c>
      <c r="BF335" s="176">
        <f>IF(N335="snížená",J335,0)</f>
        <v>0</v>
      </c>
      <c r="BG335" s="176">
        <f>IF(N335="zákl. přenesená",J335,0)</f>
        <v>0</v>
      </c>
      <c r="BH335" s="176">
        <f>IF(N335="sníž. přenesená",J335,0)</f>
        <v>0</v>
      </c>
      <c r="BI335" s="176">
        <f>IF(N335="nulová",J335,0)</f>
        <v>0</v>
      </c>
      <c r="BJ335" s="17" t="s">
        <v>9</v>
      </c>
      <c r="BK335" s="176">
        <f>ROUND(I335*H335,0)</f>
        <v>0</v>
      </c>
      <c r="BL335" s="17" t="s">
        <v>222</v>
      </c>
      <c r="BM335" s="17" t="s">
        <v>545</v>
      </c>
    </row>
    <row r="336" spans="2:65" s="11" customFormat="1" x14ac:dyDescent="0.3">
      <c r="B336" s="177"/>
      <c r="D336" s="178" t="s">
        <v>224</v>
      </c>
      <c r="E336" s="179" t="s">
        <v>3</v>
      </c>
      <c r="F336" s="180" t="s">
        <v>546</v>
      </c>
      <c r="H336" s="181">
        <v>125.6</v>
      </c>
      <c r="I336" s="182"/>
      <c r="L336" s="177"/>
      <c r="M336" s="183"/>
      <c r="N336" s="184"/>
      <c r="O336" s="184"/>
      <c r="P336" s="184"/>
      <c r="Q336" s="184"/>
      <c r="R336" s="184"/>
      <c r="S336" s="184"/>
      <c r="T336" s="185"/>
      <c r="AT336" s="179" t="s">
        <v>224</v>
      </c>
      <c r="AU336" s="179" t="s">
        <v>81</v>
      </c>
      <c r="AV336" s="11" t="s">
        <v>81</v>
      </c>
      <c r="AW336" s="11" t="s">
        <v>36</v>
      </c>
      <c r="AX336" s="11" t="s">
        <v>73</v>
      </c>
      <c r="AY336" s="179" t="s">
        <v>215</v>
      </c>
    </row>
    <row r="337" spans="2:51" s="12" customFormat="1" x14ac:dyDescent="0.3">
      <c r="B337" s="186"/>
      <c r="D337" s="178" t="s">
        <v>224</v>
      </c>
      <c r="E337" s="187" t="s">
        <v>113</v>
      </c>
      <c r="F337" s="188" t="s">
        <v>547</v>
      </c>
      <c r="H337" s="189">
        <v>125.6</v>
      </c>
      <c r="I337" s="190"/>
      <c r="L337" s="186"/>
      <c r="M337" s="191"/>
      <c r="N337" s="192"/>
      <c r="O337" s="192"/>
      <c r="P337" s="192"/>
      <c r="Q337" s="192"/>
      <c r="R337" s="192"/>
      <c r="S337" s="192"/>
      <c r="T337" s="193"/>
      <c r="AT337" s="187" t="s">
        <v>224</v>
      </c>
      <c r="AU337" s="187" t="s">
        <v>81</v>
      </c>
      <c r="AV337" s="12" t="s">
        <v>229</v>
      </c>
      <c r="AW337" s="12" t="s">
        <v>36</v>
      </c>
      <c r="AX337" s="12" t="s">
        <v>73</v>
      </c>
      <c r="AY337" s="187" t="s">
        <v>215</v>
      </c>
    </row>
    <row r="338" spans="2:51" s="11" customFormat="1" x14ac:dyDescent="0.3">
      <c r="B338" s="177"/>
      <c r="D338" s="178" t="s">
        <v>224</v>
      </c>
      <c r="E338" s="179" t="s">
        <v>3</v>
      </c>
      <c r="F338" s="180" t="s">
        <v>548</v>
      </c>
      <c r="H338" s="181">
        <v>87.7</v>
      </c>
      <c r="I338" s="182"/>
      <c r="L338" s="177"/>
      <c r="M338" s="183"/>
      <c r="N338" s="184"/>
      <c r="O338" s="184"/>
      <c r="P338" s="184"/>
      <c r="Q338" s="184"/>
      <c r="R338" s="184"/>
      <c r="S338" s="184"/>
      <c r="T338" s="185"/>
      <c r="AT338" s="179" t="s">
        <v>224</v>
      </c>
      <c r="AU338" s="179" t="s">
        <v>81</v>
      </c>
      <c r="AV338" s="11" t="s">
        <v>81</v>
      </c>
      <c r="AW338" s="11" t="s">
        <v>36</v>
      </c>
      <c r="AX338" s="11" t="s">
        <v>73</v>
      </c>
      <c r="AY338" s="179" t="s">
        <v>215</v>
      </c>
    </row>
    <row r="339" spans="2:51" s="12" customFormat="1" x14ac:dyDescent="0.3">
      <c r="B339" s="186"/>
      <c r="D339" s="178" t="s">
        <v>224</v>
      </c>
      <c r="E339" s="187" t="s">
        <v>549</v>
      </c>
      <c r="F339" s="188" t="s">
        <v>550</v>
      </c>
      <c r="H339" s="189">
        <v>87.7</v>
      </c>
      <c r="I339" s="190"/>
      <c r="L339" s="186"/>
      <c r="M339" s="191"/>
      <c r="N339" s="192"/>
      <c r="O339" s="192"/>
      <c r="P339" s="192"/>
      <c r="Q339" s="192"/>
      <c r="R339" s="192"/>
      <c r="S339" s="192"/>
      <c r="T339" s="193"/>
      <c r="AT339" s="187" t="s">
        <v>224</v>
      </c>
      <c r="AU339" s="187" t="s">
        <v>81</v>
      </c>
      <c r="AV339" s="12" t="s">
        <v>229</v>
      </c>
      <c r="AW339" s="12" t="s">
        <v>36</v>
      </c>
      <c r="AX339" s="12" t="s">
        <v>73</v>
      </c>
      <c r="AY339" s="187" t="s">
        <v>215</v>
      </c>
    </row>
    <row r="340" spans="2:51" s="11" customFormat="1" x14ac:dyDescent="0.3">
      <c r="B340" s="177"/>
      <c r="D340" s="178" t="s">
        <v>224</v>
      </c>
      <c r="E340" s="179" t="s">
        <v>3</v>
      </c>
      <c r="F340" s="180" t="s">
        <v>117</v>
      </c>
      <c r="H340" s="181">
        <v>67.099999999999994</v>
      </c>
      <c r="I340" s="182"/>
      <c r="L340" s="177"/>
      <c r="M340" s="183"/>
      <c r="N340" s="184"/>
      <c r="O340" s="184"/>
      <c r="P340" s="184"/>
      <c r="Q340" s="184"/>
      <c r="R340" s="184"/>
      <c r="S340" s="184"/>
      <c r="T340" s="185"/>
      <c r="AT340" s="179" t="s">
        <v>224</v>
      </c>
      <c r="AU340" s="179" t="s">
        <v>81</v>
      </c>
      <c r="AV340" s="11" t="s">
        <v>81</v>
      </c>
      <c r="AW340" s="11" t="s">
        <v>36</v>
      </c>
      <c r="AX340" s="11" t="s">
        <v>73</v>
      </c>
      <c r="AY340" s="179" t="s">
        <v>215</v>
      </c>
    </row>
    <row r="341" spans="2:51" s="12" customFormat="1" x14ac:dyDescent="0.3">
      <c r="B341" s="186"/>
      <c r="D341" s="178" t="s">
        <v>224</v>
      </c>
      <c r="E341" s="187" t="s">
        <v>116</v>
      </c>
      <c r="F341" s="188" t="s">
        <v>551</v>
      </c>
      <c r="H341" s="189">
        <v>67.099999999999994</v>
      </c>
      <c r="I341" s="190"/>
      <c r="L341" s="186"/>
      <c r="M341" s="191"/>
      <c r="N341" s="192"/>
      <c r="O341" s="192"/>
      <c r="P341" s="192"/>
      <c r="Q341" s="192"/>
      <c r="R341" s="192"/>
      <c r="S341" s="192"/>
      <c r="T341" s="193"/>
      <c r="AT341" s="187" t="s">
        <v>224</v>
      </c>
      <c r="AU341" s="187" t="s">
        <v>81</v>
      </c>
      <c r="AV341" s="12" t="s">
        <v>229</v>
      </c>
      <c r="AW341" s="12" t="s">
        <v>36</v>
      </c>
      <c r="AX341" s="12" t="s">
        <v>73</v>
      </c>
      <c r="AY341" s="187" t="s">
        <v>215</v>
      </c>
    </row>
    <row r="342" spans="2:51" s="11" customFormat="1" x14ac:dyDescent="0.3">
      <c r="B342" s="177"/>
      <c r="D342" s="178" t="s">
        <v>224</v>
      </c>
      <c r="E342" s="179" t="s">
        <v>3</v>
      </c>
      <c r="F342" s="180" t="s">
        <v>552</v>
      </c>
      <c r="H342" s="181">
        <v>115.3</v>
      </c>
      <c r="I342" s="182"/>
      <c r="L342" s="177"/>
      <c r="M342" s="183"/>
      <c r="N342" s="184"/>
      <c r="O342" s="184"/>
      <c r="P342" s="184"/>
      <c r="Q342" s="184"/>
      <c r="R342" s="184"/>
      <c r="S342" s="184"/>
      <c r="T342" s="185"/>
      <c r="AT342" s="179" t="s">
        <v>224</v>
      </c>
      <c r="AU342" s="179" t="s">
        <v>81</v>
      </c>
      <c r="AV342" s="11" t="s">
        <v>81</v>
      </c>
      <c r="AW342" s="11" t="s">
        <v>36</v>
      </c>
      <c r="AX342" s="11" t="s">
        <v>73</v>
      </c>
      <c r="AY342" s="179" t="s">
        <v>215</v>
      </c>
    </row>
    <row r="343" spans="2:51" s="12" customFormat="1" x14ac:dyDescent="0.3">
      <c r="B343" s="186"/>
      <c r="D343" s="178" t="s">
        <v>224</v>
      </c>
      <c r="E343" s="187" t="s">
        <v>119</v>
      </c>
      <c r="F343" s="188" t="s">
        <v>553</v>
      </c>
      <c r="H343" s="189">
        <v>115.3</v>
      </c>
      <c r="I343" s="190"/>
      <c r="L343" s="186"/>
      <c r="M343" s="191"/>
      <c r="N343" s="192"/>
      <c r="O343" s="192"/>
      <c r="P343" s="192"/>
      <c r="Q343" s="192"/>
      <c r="R343" s="192"/>
      <c r="S343" s="192"/>
      <c r="T343" s="193"/>
      <c r="AT343" s="187" t="s">
        <v>224</v>
      </c>
      <c r="AU343" s="187" t="s">
        <v>81</v>
      </c>
      <c r="AV343" s="12" t="s">
        <v>229</v>
      </c>
      <c r="AW343" s="12" t="s">
        <v>36</v>
      </c>
      <c r="AX343" s="12" t="s">
        <v>73</v>
      </c>
      <c r="AY343" s="187" t="s">
        <v>215</v>
      </c>
    </row>
    <row r="344" spans="2:51" s="11" customFormat="1" x14ac:dyDescent="0.3">
      <c r="B344" s="177"/>
      <c r="D344" s="178" t="s">
        <v>224</v>
      </c>
      <c r="E344" s="179" t="s">
        <v>3</v>
      </c>
      <c r="F344" s="180" t="s">
        <v>554</v>
      </c>
      <c r="H344" s="181">
        <v>24.3</v>
      </c>
      <c r="I344" s="182"/>
      <c r="L344" s="177"/>
      <c r="M344" s="183"/>
      <c r="N344" s="184"/>
      <c r="O344" s="184"/>
      <c r="P344" s="184"/>
      <c r="Q344" s="184"/>
      <c r="R344" s="184"/>
      <c r="S344" s="184"/>
      <c r="T344" s="185"/>
      <c r="AT344" s="179" t="s">
        <v>224</v>
      </c>
      <c r="AU344" s="179" t="s">
        <v>81</v>
      </c>
      <c r="AV344" s="11" t="s">
        <v>81</v>
      </c>
      <c r="AW344" s="11" t="s">
        <v>36</v>
      </c>
      <c r="AX344" s="11" t="s">
        <v>73</v>
      </c>
      <c r="AY344" s="179" t="s">
        <v>215</v>
      </c>
    </row>
    <row r="345" spans="2:51" s="12" customFormat="1" x14ac:dyDescent="0.3">
      <c r="B345" s="186"/>
      <c r="D345" s="178" t="s">
        <v>224</v>
      </c>
      <c r="E345" s="187" t="s">
        <v>121</v>
      </c>
      <c r="F345" s="188" t="s">
        <v>555</v>
      </c>
      <c r="H345" s="189">
        <v>24.3</v>
      </c>
      <c r="I345" s="190"/>
      <c r="L345" s="186"/>
      <c r="M345" s="191"/>
      <c r="N345" s="192"/>
      <c r="O345" s="192"/>
      <c r="P345" s="192"/>
      <c r="Q345" s="192"/>
      <c r="R345" s="192"/>
      <c r="S345" s="192"/>
      <c r="T345" s="193"/>
      <c r="AT345" s="187" t="s">
        <v>224</v>
      </c>
      <c r="AU345" s="187" t="s">
        <v>81</v>
      </c>
      <c r="AV345" s="12" t="s">
        <v>229</v>
      </c>
      <c r="AW345" s="12" t="s">
        <v>36</v>
      </c>
      <c r="AX345" s="12" t="s">
        <v>73</v>
      </c>
      <c r="AY345" s="187" t="s">
        <v>215</v>
      </c>
    </row>
    <row r="346" spans="2:51" s="11" customFormat="1" x14ac:dyDescent="0.3">
      <c r="B346" s="177"/>
      <c r="D346" s="178" t="s">
        <v>224</v>
      </c>
      <c r="E346" s="179" t="s">
        <v>3</v>
      </c>
      <c r="F346" s="180" t="s">
        <v>124</v>
      </c>
      <c r="H346" s="181">
        <v>4.0999999999999996</v>
      </c>
      <c r="I346" s="182"/>
      <c r="L346" s="177"/>
      <c r="M346" s="183"/>
      <c r="N346" s="184"/>
      <c r="O346" s="184"/>
      <c r="P346" s="184"/>
      <c r="Q346" s="184"/>
      <c r="R346" s="184"/>
      <c r="S346" s="184"/>
      <c r="T346" s="185"/>
      <c r="AT346" s="179" t="s">
        <v>224</v>
      </c>
      <c r="AU346" s="179" t="s">
        <v>81</v>
      </c>
      <c r="AV346" s="11" t="s">
        <v>81</v>
      </c>
      <c r="AW346" s="11" t="s">
        <v>36</v>
      </c>
      <c r="AX346" s="11" t="s">
        <v>73</v>
      </c>
      <c r="AY346" s="179" t="s">
        <v>215</v>
      </c>
    </row>
    <row r="347" spans="2:51" s="12" customFormat="1" x14ac:dyDescent="0.3">
      <c r="B347" s="186"/>
      <c r="D347" s="178" t="s">
        <v>224</v>
      </c>
      <c r="E347" s="187" t="s">
        <v>123</v>
      </c>
      <c r="F347" s="188" t="s">
        <v>556</v>
      </c>
      <c r="H347" s="189">
        <v>4.0999999999999996</v>
      </c>
      <c r="I347" s="190"/>
      <c r="L347" s="186"/>
      <c r="M347" s="191"/>
      <c r="N347" s="192"/>
      <c r="O347" s="192"/>
      <c r="P347" s="192"/>
      <c r="Q347" s="192"/>
      <c r="R347" s="192"/>
      <c r="S347" s="192"/>
      <c r="T347" s="193"/>
      <c r="AT347" s="187" t="s">
        <v>224</v>
      </c>
      <c r="AU347" s="187" t="s">
        <v>81</v>
      </c>
      <c r="AV347" s="12" t="s">
        <v>229</v>
      </c>
      <c r="AW347" s="12" t="s">
        <v>36</v>
      </c>
      <c r="AX347" s="12" t="s">
        <v>73</v>
      </c>
      <c r="AY347" s="187" t="s">
        <v>215</v>
      </c>
    </row>
    <row r="348" spans="2:51" s="11" customFormat="1" x14ac:dyDescent="0.3">
      <c r="B348" s="177"/>
      <c r="D348" s="178" t="s">
        <v>224</v>
      </c>
      <c r="E348" s="179" t="s">
        <v>3</v>
      </c>
      <c r="F348" s="180" t="s">
        <v>126</v>
      </c>
      <c r="H348" s="181">
        <v>22.5</v>
      </c>
      <c r="I348" s="182"/>
      <c r="L348" s="177"/>
      <c r="M348" s="183"/>
      <c r="N348" s="184"/>
      <c r="O348" s="184"/>
      <c r="P348" s="184"/>
      <c r="Q348" s="184"/>
      <c r="R348" s="184"/>
      <c r="S348" s="184"/>
      <c r="T348" s="185"/>
      <c r="AT348" s="179" t="s">
        <v>224</v>
      </c>
      <c r="AU348" s="179" t="s">
        <v>81</v>
      </c>
      <c r="AV348" s="11" t="s">
        <v>81</v>
      </c>
      <c r="AW348" s="11" t="s">
        <v>36</v>
      </c>
      <c r="AX348" s="11" t="s">
        <v>73</v>
      </c>
      <c r="AY348" s="179" t="s">
        <v>215</v>
      </c>
    </row>
    <row r="349" spans="2:51" s="12" customFormat="1" x14ac:dyDescent="0.3">
      <c r="B349" s="186"/>
      <c r="D349" s="178" t="s">
        <v>224</v>
      </c>
      <c r="E349" s="187" t="s">
        <v>125</v>
      </c>
      <c r="F349" s="188" t="s">
        <v>557</v>
      </c>
      <c r="H349" s="189">
        <v>22.5</v>
      </c>
      <c r="I349" s="190"/>
      <c r="L349" s="186"/>
      <c r="M349" s="191"/>
      <c r="N349" s="192"/>
      <c r="O349" s="192"/>
      <c r="P349" s="192"/>
      <c r="Q349" s="192"/>
      <c r="R349" s="192"/>
      <c r="S349" s="192"/>
      <c r="T349" s="193"/>
      <c r="AT349" s="187" t="s">
        <v>224</v>
      </c>
      <c r="AU349" s="187" t="s">
        <v>81</v>
      </c>
      <c r="AV349" s="12" t="s">
        <v>229</v>
      </c>
      <c r="AW349" s="12" t="s">
        <v>36</v>
      </c>
      <c r="AX349" s="12" t="s">
        <v>73</v>
      </c>
      <c r="AY349" s="187" t="s">
        <v>215</v>
      </c>
    </row>
    <row r="350" spans="2:51" s="11" customFormat="1" x14ac:dyDescent="0.3">
      <c r="B350" s="177"/>
      <c r="D350" s="178" t="s">
        <v>224</v>
      </c>
      <c r="E350" s="179" t="s">
        <v>3</v>
      </c>
      <c r="F350" s="180" t="s">
        <v>128</v>
      </c>
      <c r="H350" s="181">
        <v>3.2</v>
      </c>
      <c r="I350" s="182"/>
      <c r="L350" s="177"/>
      <c r="M350" s="183"/>
      <c r="N350" s="184"/>
      <c r="O350" s="184"/>
      <c r="P350" s="184"/>
      <c r="Q350" s="184"/>
      <c r="R350" s="184"/>
      <c r="S350" s="184"/>
      <c r="T350" s="185"/>
      <c r="AT350" s="179" t="s">
        <v>224</v>
      </c>
      <c r="AU350" s="179" t="s">
        <v>81</v>
      </c>
      <c r="AV350" s="11" t="s">
        <v>81</v>
      </c>
      <c r="AW350" s="11" t="s">
        <v>36</v>
      </c>
      <c r="AX350" s="11" t="s">
        <v>73</v>
      </c>
      <c r="AY350" s="179" t="s">
        <v>215</v>
      </c>
    </row>
    <row r="351" spans="2:51" s="12" customFormat="1" x14ac:dyDescent="0.3">
      <c r="B351" s="186"/>
      <c r="D351" s="178" t="s">
        <v>224</v>
      </c>
      <c r="E351" s="187" t="s">
        <v>127</v>
      </c>
      <c r="F351" s="188" t="s">
        <v>558</v>
      </c>
      <c r="H351" s="189">
        <v>3.2</v>
      </c>
      <c r="I351" s="190"/>
      <c r="L351" s="186"/>
      <c r="M351" s="191"/>
      <c r="N351" s="192"/>
      <c r="O351" s="192"/>
      <c r="P351" s="192"/>
      <c r="Q351" s="192"/>
      <c r="R351" s="192"/>
      <c r="S351" s="192"/>
      <c r="T351" s="193"/>
      <c r="AT351" s="187" t="s">
        <v>224</v>
      </c>
      <c r="AU351" s="187" t="s">
        <v>81</v>
      </c>
      <c r="AV351" s="12" t="s">
        <v>229</v>
      </c>
      <c r="AW351" s="12" t="s">
        <v>36</v>
      </c>
      <c r="AX351" s="12" t="s">
        <v>73</v>
      </c>
      <c r="AY351" s="187" t="s">
        <v>215</v>
      </c>
    </row>
    <row r="352" spans="2:51" s="11" customFormat="1" x14ac:dyDescent="0.3">
      <c r="B352" s="177"/>
      <c r="D352" s="178" t="s">
        <v>224</v>
      </c>
      <c r="E352" s="179" t="s">
        <v>3</v>
      </c>
      <c r="F352" s="180" t="s">
        <v>130</v>
      </c>
      <c r="H352" s="181">
        <v>81.599999999999994</v>
      </c>
      <c r="I352" s="182"/>
      <c r="L352" s="177"/>
      <c r="M352" s="183"/>
      <c r="N352" s="184"/>
      <c r="O352" s="184"/>
      <c r="P352" s="184"/>
      <c r="Q352" s="184"/>
      <c r="R352" s="184"/>
      <c r="S352" s="184"/>
      <c r="T352" s="185"/>
      <c r="AT352" s="179" t="s">
        <v>224</v>
      </c>
      <c r="AU352" s="179" t="s">
        <v>81</v>
      </c>
      <c r="AV352" s="11" t="s">
        <v>81</v>
      </c>
      <c r="AW352" s="11" t="s">
        <v>36</v>
      </c>
      <c r="AX352" s="11" t="s">
        <v>73</v>
      </c>
      <c r="AY352" s="179" t="s">
        <v>215</v>
      </c>
    </row>
    <row r="353" spans="2:65" s="12" customFormat="1" x14ac:dyDescent="0.3">
      <c r="B353" s="186"/>
      <c r="D353" s="178" t="s">
        <v>224</v>
      </c>
      <c r="E353" s="187" t="s">
        <v>129</v>
      </c>
      <c r="F353" s="188" t="s">
        <v>559</v>
      </c>
      <c r="H353" s="189">
        <v>81.599999999999994</v>
      </c>
      <c r="I353" s="190"/>
      <c r="L353" s="186"/>
      <c r="M353" s="191"/>
      <c r="N353" s="192"/>
      <c r="O353" s="192"/>
      <c r="P353" s="192"/>
      <c r="Q353" s="192"/>
      <c r="R353" s="192"/>
      <c r="S353" s="192"/>
      <c r="T353" s="193"/>
      <c r="AT353" s="187" t="s">
        <v>224</v>
      </c>
      <c r="AU353" s="187" t="s">
        <v>81</v>
      </c>
      <c r="AV353" s="12" t="s">
        <v>229</v>
      </c>
      <c r="AW353" s="12" t="s">
        <v>36</v>
      </c>
      <c r="AX353" s="12" t="s">
        <v>73</v>
      </c>
      <c r="AY353" s="187" t="s">
        <v>215</v>
      </c>
    </row>
    <row r="354" spans="2:65" s="11" customFormat="1" x14ac:dyDescent="0.3">
      <c r="B354" s="177"/>
      <c r="D354" s="178" t="s">
        <v>224</v>
      </c>
      <c r="E354" s="179" t="s">
        <v>3</v>
      </c>
      <c r="F354" s="180" t="s">
        <v>560</v>
      </c>
      <c r="H354" s="181">
        <v>8.2249999999999996</v>
      </c>
      <c r="I354" s="182"/>
      <c r="L354" s="177"/>
      <c r="M354" s="183"/>
      <c r="N354" s="184"/>
      <c r="O354" s="184"/>
      <c r="P354" s="184"/>
      <c r="Q354" s="184"/>
      <c r="R354" s="184"/>
      <c r="S354" s="184"/>
      <c r="T354" s="185"/>
      <c r="AT354" s="179" t="s">
        <v>224</v>
      </c>
      <c r="AU354" s="179" t="s">
        <v>81</v>
      </c>
      <c r="AV354" s="11" t="s">
        <v>81</v>
      </c>
      <c r="AW354" s="11" t="s">
        <v>36</v>
      </c>
      <c r="AX354" s="11" t="s">
        <v>73</v>
      </c>
      <c r="AY354" s="179" t="s">
        <v>215</v>
      </c>
    </row>
    <row r="355" spans="2:65" s="12" customFormat="1" x14ac:dyDescent="0.3">
      <c r="B355" s="186"/>
      <c r="D355" s="178" t="s">
        <v>224</v>
      </c>
      <c r="E355" s="187" t="s">
        <v>131</v>
      </c>
      <c r="F355" s="188" t="s">
        <v>561</v>
      </c>
      <c r="H355" s="189">
        <v>8.2249999999999996</v>
      </c>
      <c r="I355" s="190"/>
      <c r="L355" s="186"/>
      <c r="M355" s="191"/>
      <c r="N355" s="192"/>
      <c r="O355" s="192"/>
      <c r="P355" s="192"/>
      <c r="Q355" s="192"/>
      <c r="R355" s="192"/>
      <c r="S355" s="192"/>
      <c r="T355" s="193"/>
      <c r="AT355" s="187" t="s">
        <v>224</v>
      </c>
      <c r="AU355" s="187" t="s">
        <v>81</v>
      </c>
      <c r="AV355" s="12" t="s">
        <v>229</v>
      </c>
      <c r="AW355" s="12" t="s">
        <v>36</v>
      </c>
      <c r="AX355" s="12" t="s">
        <v>73</v>
      </c>
      <c r="AY355" s="187" t="s">
        <v>215</v>
      </c>
    </row>
    <row r="356" spans="2:65" s="11" customFormat="1" x14ac:dyDescent="0.3">
      <c r="B356" s="177"/>
      <c r="D356" s="178" t="s">
        <v>224</v>
      </c>
      <c r="E356" s="179" t="s">
        <v>3</v>
      </c>
      <c r="F356" s="180" t="s">
        <v>562</v>
      </c>
      <c r="H356" s="181">
        <v>5.53</v>
      </c>
      <c r="I356" s="182"/>
      <c r="L356" s="177"/>
      <c r="M356" s="183"/>
      <c r="N356" s="184"/>
      <c r="O356" s="184"/>
      <c r="P356" s="184"/>
      <c r="Q356" s="184"/>
      <c r="R356" s="184"/>
      <c r="S356" s="184"/>
      <c r="T356" s="185"/>
      <c r="AT356" s="179" t="s">
        <v>224</v>
      </c>
      <c r="AU356" s="179" t="s">
        <v>81</v>
      </c>
      <c r="AV356" s="11" t="s">
        <v>81</v>
      </c>
      <c r="AW356" s="11" t="s">
        <v>36</v>
      </c>
      <c r="AX356" s="11" t="s">
        <v>73</v>
      </c>
      <c r="AY356" s="179" t="s">
        <v>215</v>
      </c>
    </row>
    <row r="357" spans="2:65" s="12" customFormat="1" x14ac:dyDescent="0.3">
      <c r="B357" s="186"/>
      <c r="D357" s="178" t="s">
        <v>224</v>
      </c>
      <c r="E357" s="187" t="s">
        <v>133</v>
      </c>
      <c r="F357" s="188" t="s">
        <v>563</v>
      </c>
      <c r="H357" s="189">
        <v>5.53</v>
      </c>
      <c r="I357" s="190"/>
      <c r="L357" s="186"/>
      <c r="M357" s="191"/>
      <c r="N357" s="192"/>
      <c r="O357" s="192"/>
      <c r="P357" s="192"/>
      <c r="Q357" s="192"/>
      <c r="R357" s="192"/>
      <c r="S357" s="192"/>
      <c r="T357" s="193"/>
      <c r="AT357" s="187" t="s">
        <v>224</v>
      </c>
      <c r="AU357" s="187" t="s">
        <v>81</v>
      </c>
      <c r="AV357" s="12" t="s">
        <v>229</v>
      </c>
      <c r="AW357" s="12" t="s">
        <v>36</v>
      </c>
      <c r="AX357" s="12" t="s">
        <v>73</v>
      </c>
      <c r="AY357" s="187" t="s">
        <v>215</v>
      </c>
    </row>
    <row r="358" spans="2:65" s="13" customFormat="1" x14ac:dyDescent="0.3">
      <c r="B358" s="194"/>
      <c r="D358" s="195" t="s">
        <v>224</v>
      </c>
      <c r="E358" s="196" t="s">
        <v>3</v>
      </c>
      <c r="F358" s="197" t="s">
        <v>233</v>
      </c>
      <c r="H358" s="198">
        <v>545.15499999999997</v>
      </c>
      <c r="I358" s="199"/>
      <c r="L358" s="194"/>
      <c r="M358" s="200"/>
      <c r="N358" s="201"/>
      <c r="O358" s="201"/>
      <c r="P358" s="201"/>
      <c r="Q358" s="201"/>
      <c r="R358" s="201"/>
      <c r="S358" s="201"/>
      <c r="T358" s="202"/>
      <c r="AT358" s="203" t="s">
        <v>224</v>
      </c>
      <c r="AU358" s="203" t="s">
        <v>81</v>
      </c>
      <c r="AV358" s="13" t="s">
        <v>222</v>
      </c>
      <c r="AW358" s="13" t="s">
        <v>36</v>
      </c>
      <c r="AX358" s="13" t="s">
        <v>9</v>
      </c>
      <c r="AY358" s="203" t="s">
        <v>215</v>
      </c>
    </row>
    <row r="359" spans="2:65" s="1" customFormat="1" ht="22.5" customHeight="1" x14ac:dyDescent="0.3">
      <c r="B359" s="164"/>
      <c r="C359" s="165" t="s">
        <v>564</v>
      </c>
      <c r="D359" s="165" t="s">
        <v>217</v>
      </c>
      <c r="E359" s="166" t="s">
        <v>565</v>
      </c>
      <c r="F359" s="167" t="s">
        <v>566</v>
      </c>
      <c r="G359" s="168" t="s">
        <v>311</v>
      </c>
      <c r="H359" s="169">
        <v>18</v>
      </c>
      <c r="I359" s="170"/>
      <c r="J359" s="171">
        <f>ROUND(I359*H359,0)</f>
        <v>0</v>
      </c>
      <c r="K359" s="167" t="s">
        <v>221</v>
      </c>
      <c r="L359" s="34"/>
      <c r="M359" s="172" t="s">
        <v>3</v>
      </c>
      <c r="N359" s="173" t="s">
        <v>44</v>
      </c>
      <c r="O359" s="35"/>
      <c r="P359" s="174">
        <f>O359*H359</f>
        <v>0</v>
      </c>
      <c r="Q359" s="174">
        <v>4.684E-2</v>
      </c>
      <c r="R359" s="174">
        <f>Q359*H359</f>
        <v>0.84311999999999998</v>
      </c>
      <c r="S359" s="174">
        <v>0</v>
      </c>
      <c r="T359" s="175">
        <f>S359*H359</f>
        <v>0</v>
      </c>
      <c r="AR359" s="17" t="s">
        <v>222</v>
      </c>
      <c r="AT359" s="17" t="s">
        <v>217</v>
      </c>
      <c r="AU359" s="17" t="s">
        <v>81</v>
      </c>
      <c r="AY359" s="17" t="s">
        <v>215</v>
      </c>
      <c r="BE359" s="176">
        <f>IF(N359="základní",J359,0)</f>
        <v>0</v>
      </c>
      <c r="BF359" s="176">
        <f>IF(N359="snížená",J359,0)</f>
        <v>0</v>
      </c>
      <c r="BG359" s="176">
        <f>IF(N359="zákl. přenesená",J359,0)</f>
        <v>0</v>
      </c>
      <c r="BH359" s="176">
        <f>IF(N359="sníž. přenesená",J359,0)</f>
        <v>0</v>
      </c>
      <c r="BI359" s="176">
        <f>IF(N359="nulová",J359,0)</f>
        <v>0</v>
      </c>
      <c r="BJ359" s="17" t="s">
        <v>9</v>
      </c>
      <c r="BK359" s="176">
        <f>ROUND(I359*H359,0)</f>
        <v>0</v>
      </c>
      <c r="BL359" s="17" t="s">
        <v>222</v>
      </c>
      <c r="BM359" s="17" t="s">
        <v>567</v>
      </c>
    </row>
    <row r="360" spans="2:65" s="11" customFormat="1" x14ac:dyDescent="0.3">
      <c r="B360" s="177"/>
      <c r="D360" s="178" t="s">
        <v>224</v>
      </c>
      <c r="E360" s="179" t="s">
        <v>3</v>
      </c>
      <c r="F360" s="180" t="s">
        <v>568</v>
      </c>
      <c r="H360" s="181">
        <v>2</v>
      </c>
      <c r="I360" s="182"/>
      <c r="L360" s="177"/>
      <c r="M360" s="183"/>
      <c r="N360" s="184"/>
      <c r="O360" s="184"/>
      <c r="P360" s="184"/>
      <c r="Q360" s="184"/>
      <c r="R360" s="184"/>
      <c r="S360" s="184"/>
      <c r="T360" s="185"/>
      <c r="AT360" s="179" t="s">
        <v>224</v>
      </c>
      <c r="AU360" s="179" t="s">
        <v>81</v>
      </c>
      <c r="AV360" s="11" t="s">
        <v>81</v>
      </c>
      <c r="AW360" s="11" t="s">
        <v>36</v>
      </c>
      <c r="AX360" s="11" t="s">
        <v>73</v>
      </c>
      <c r="AY360" s="179" t="s">
        <v>215</v>
      </c>
    </row>
    <row r="361" spans="2:65" s="11" customFormat="1" x14ac:dyDescent="0.3">
      <c r="B361" s="177"/>
      <c r="D361" s="178" t="s">
        <v>224</v>
      </c>
      <c r="E361" s="179" t="s">
        <v>3</v>
      </c>
      <c r="F361" s="180" t="s">
        <v>569</v>
      </c>
      <c r="H361" s="181">
        <v>1</v>
      </c>
      <c r="I361" s="182"/>
      <c r="L361" s="177"/>
      <c r="M361" s="183"/>
      <c r="N361" s="184"/>
      <c r="O361" s="184"/>
      <c r="P361" s="184"/>
      <c r="Q361" s="184"/>
      <c r="R361" s="184"/>
      <c r="S361" s="184"/>
      <c r="T361" s="185"/>
      <c r="AT361" s="179" t="s">
        <v>224</v>
      </c>
      <c r="AU361" s="179" t="s">
        <v>81</v>
      </c>
      <c r="AV361" s="11" t="s">
        <v>81</v>
      </c>
      <c r="AW361" s="11" t="s">
        <v>36</v>
      </c>
      <c r="AX361" s="11" t="s">
        <v>73</v>
      </c>
      <c r="AY361" s="179" t="s">
        <v>215</v>
      </c>
    </row>
    <row r="362" spans="2:65" s="11" customFormat="1" x14ac:dyDescent="0.3">
      <c r="B362" s="177"/>
      <c r="D362" s="178" t="s">
        <v>224</v>
      </c>
      <c r="E362" s="179" t="s">
        <v>3</v>
      </c>
      <c r="F362" s="180" t="s">
        <v>570</v>
      </c>
      <c r="H362" s="181">
        <v>6</v>
      </c>
      <c r="I362" s="182"/>
      <c r="L362" s="177"/>
      <c r="M362" s="183"/>
      <c r="N362" s="184"/>
      <c r="O362" s="184"/>
      <c r="P362" s="184"/>
      <c r="Q362" s="184"/>
      <c r="R362" s="184"/>
      <c r="S362" s="184"/>
      <c r="T362" s="185"/>
      <c r="AT362" s="179" t="s">
        <v>224</v>
      </c>
      <c r="AU362" s="179" t="s">
        <v>81</v>
      </c>
      <c r="AV362" s="11" t="s">
        <v>81</v>
      </c>
      <c r="AW362" s="11" t="s">
        <v>36</v>
      </c>
      <c r="AX362" s="11" t="s">
        <v>73</v>
      </c>
      <c r="AY362" s="179" t="s">
        <v>215</v>
      </c>
    </row>
    <row r="363" spans="2:65" s="11" customFormat="1" x14ac:dyDescent="0.3">
      <c r="B363" s="177"/>
      <c r="D363" s="178" t="s">
        <v>224</v>
      </c>
      <c r="E363" s="179" t="s">
        <v>3</v>
      </c>
      <c r="F363" s="180" t="s">
        <v>571</v>
      </c>
      <c r="H363" s="181">
        <v>1</v>
      </c>
      <c r="I363" s="182"/>
      <c r="L363" s="177"/>
      <c r="M363" s="183"/>
      <c r="N363" s="184"/>
      <c r="O363" s="184"/>
      <c r="P363" s="184"/>
      <c r="Q363" s="184"/>
      <c r="R363" s="184"/>
      <c r="S363" s="184"/>
      <c r="T363" s="185"/>
      <c r="AT363" s="179" t="s">
        <v>224</v>
      </c>
      <c r="AU363" s="179" t="s">
        <v>81</v>
      </c>
      <c r="AV363" s="11" t="s">
        <v>81</v>
      </c>
      <c r="AW363" s="11" t="s">
        <v>36</v>
      </c>
      <c r="AX363" s="11" t="s">
        <v>73</v>
      </c>
      <c r="AY363" s="179" t="s">
        <v>215</v>
      </c>
    </row>
    <row r="364" spans="2:65" s="11" customFormat="1" x14ac:dyDescent="0.3">
      <c r="B364" s="177"/>
      <c r="D364" s="178" t="s">
        <v>224</v>
      </c>
      <c r="E364" s="179" t="s">
        <v>3</v>
      </c>
      <c r="F364" s="180" t="s">
        <v>572</v>
      </c>
      <c r="H364" s="181">
        <v>7</v>
      </c>
      <c r="I364" s="182"/>
      <c r="L364" s="177"/>
      <c r="M364" s="183"/>
      <c r="N364" s="184"/>
      <c r="O364" s="184"/>
      <c r="P364" s="184"/>
      <c r="Q364" s="184"/>
      <c r="R364" s="184"/>
      <c r="S364" s="184"/>
      <c r="T364" s="185"/>
      <c r="AT364" s="179" t="s">
        <v>224</v>
      </c>
      <c r="AU364" s="179" t="s">
        <v>81</v>
      </c>
      <c r="AV364" s="11" t="s">
        <v>81</v>
      </c>
      <c r="AW364" s="11" t="s">
        <v>36</v>
      </c>
      <c r="AX364" s="11" t="s">
        <v>73</v>
      </c>
      <c r="AY364" s="179" t="s">
        <v>215</v>
      </c>
    </row>
    <row r="365" spans="2:65" s="11" customFormat="1" x14ac:dyDescent="0.3">
      <c r="B365" s="177"/>
      <c r="D365" s="178" t="s">
        <v>224</v>
      </c>
      <c r="E365" s="179" t="s">
        <v>3</v>
      </c>
      <c r="F365" s="180" t="s">
        <v>573</v>
      </c>
      <c r="H365" s="181">
        <v>1</v>
      </c>
      <c r="I365" s="182"/>
      <c r="L365" s="177"/>
      <c r="M365" s="183"/>
      <c r="N365" s="184"/>
      <c r="O365" s="184"/>
      <c r="P365" s="184"/>
      <c r="Q365" s="184"/>
      <c r="R365" s="184"/>
      <c r="S365" s="184"/>
      <c r="T365" s="185"/>
      <c r="AT365" s="179" t="s">
        <v>224</v>
      </c>
      <c r="AU365" s="179" t="s">
        <v>81</v>
      </c>
      <c r="AV365" s="11" t="s">
        <v>81</v>
      </c>
      <c r="AW365" s="11" t="s">
        <v>36</v>
      </c>
      <c r="AX365" s="11" t="s">
        <v>73</v>
      </c>
      <c r="AY365" s="179" t="s">
        <v>215</v>
      </c>
    </row>
    <row r="366" spans="2:65" s="12" customFormat="1" x14ac:dyDescent="0.3">
      <c r="B366" s="186"/>
      <c r="D366" s="195" t="s">
        <v>224</v>
      </c>
      <c r="E366" s="207" t="s">
        <v>3</v>
      </c>
      <c r="F366" s="208" t="s">
        <v>266</v>
      </c>
      <c r="H366" s="209">
        <v>18</v>
      </c>
      <c r="I366" s="190"/>
      <c r="L366" s="186"/>
      <c r="M366" s="191"/>
      <c r="N366" s="192"/>
      <c r="O366" s="192"/>
      <c r="P366" s="192"/>
      <c r="Q366" s="192"/>
      <c r="R366" s="192"/>
      <c r="S366" s="192"/>
      <c r="T366" s="193"/>
      <c r="AT366" s="187" t="s">
        <v>224</v>
      </c>
      <c r="AU366" s="187" t="s">
        <v>81</v>
      </c>
      <c r="AV366" s="12" t="s">
        <v>229</v>
      </c>
      <c r="AW366" s="12" t="s">
        <v>36</v>
      </c>
      <c r="AX366" s="12" t="s">
        <v>9</v>
      </c>
      <c r="AY366" s="187" t="s">
        <v>215</v>
      </c>
    </row>
    <row r="367" spans="2:65" s="1" customFormat="1" ht="22.5" customHeight="1" x14ac:dyDescent="0.3">
      <c r="B367" s="164"/>
      <c r="C367" s="210" t="s">
        <v>574</v>
      </c>
      <c r="D367" s="210" t="s">
        <v>486</v>
      </c>
      <c r="E367" s="211" t="s">
        <v>575</v>
      </c>
      <c r="F367" s="212" t="s">
        <v>576</v>
      </c>
      <c r="G367" s="213" t="s">
        <v>311</v>
      </c>
      <c r="H367" s="214">
        <v>2</v>
      </c>
      <c r="I367" s="215"/>
      <c r="J367" s="216">
        <f>ROUND(I367*H367,0)</f>
        <v>0</v>
      </c>
      <c r="K367" s="212" t="s">
        <v>221</v>
      </c>
      <c r="L367" s="217"/>
      <c r="M367" s="218" t="s">
        <v>3</v>
      </c>
      <c r="N367" s="219" t="s">
        <v>44</v>
      </c>
      <c r="O367" s="35"/>
      <c r="P367" s="174">
        <f>O367*H367</f>
        <v>0</v>
      </c>
      <c r="Q367" s="174">
        <v>2.1000000000000001E-2</v>
      </c>
      <c r="R367" s="174">
        <f>Q367*H367</f>
        <v>4.2000000000000003E-2</v>
      </c>
      <c r="S367" s="174">
        <v>0</v>
      </c>
      <c r="T367" s="175">
        <f>S367*H367</f>
        <v>0</v>
      </c>
      <c r="AR367" s="17" t="s">
        <v>260</v>
      </c>
      <c r="AT367" s="17" t="s">
        <v>486</v>
      </c>
      <c r="AU367" s="17" t="s">
        <v>81</v>
      </c>
      <c r="AY367" s="17" t="s">
        <v>215</v>
      </c>
      <c r="BE367" s="176">
        <f>IF(N367="základní",J367,0)</f>
        <v>0</v>
      </c>
      <c r="BF367" s="176">
        <f>IF(N367="snížená",J367,0)</f>
        <v>0</v>
      </c>
      <c r="BG367" s="176">
        <f>IF(N367="zákl. přenesená",J367,0)</f>
        <v>0</v>
      </c>
      <c r="BH367" s="176">
        <f>IF(N367="sníž. přenesená",J367,0)</f>
        <v>0</v>
      </c>
      <c r="BI367" s="176">
        <f>IF(N367="nulová",J367,0)</f>
        <v>0</v>
      </c>
      <c r="BJ367" s="17" t="s">
        <v>9</v>
      </c>
      <c r="BK367" s="176">
        <f>ROUND(I367*H367,0)</f>
        <v>0</v>
      </c>
      <c r="BL367" s="17" t="s">
        <v>222</v>
      </c>
      <c r="BM367" s="17" t="s">
        <v>577</v>
      </c>
    </row>
    <row r="368" spans="2:65" s="11" customFormat="1" x14ac:dyDescent="0.3">
      <c r="B368" s="177"/>
      <c r="D368" s="178" t="s">
        <v>224</v>
      </c>
      <c r="E368" s="179" t="s">
        <v>3</v>
      </c>
      <c r="F368" s="180" t="s">
        <v>571</v>
      </c>
      <c r="H368" s="181">
        <v>1</v>
      </c>
      <c r="I368" s="182"/>
      <c r="L368" s="177"/>
      <c r="M368" s="183"/>
      <c r="N368" s="184"/>
      <c r="O368" s="184"/>
      <c r="P368" s="184"/>
      <c r="Q368" s="184"/>
      <c r="R368" s="184"/>
      <c r="S368" s="184"/>
      <c r="T368" s="185"/>
      <c r="AT368" s="179" t="s">
        <v>224</v>
      </c>
      <c r="AU368" s="179" t="s">
        <v>81</v>
      </c>
      <c r="AV368" s="11" t="s">
        <v>81</v>
      </c>
      <c r="AW368" s="11" t="s">
        <v>36</v>
      </c>
      <c r="AX368" s="11" t="s">
        <v>73</v>
      </c>
      <c r="AY368" s="179" t="s">
        <v>215</v>
      </c>
    </row>
    <row r="369" spans="2:65" s="11" customFormat="1" x14ac:dyDescent="0.3">
      <c r="B369" s="177"/>
      <c r="D369" s="178" t="s">
        <v>224</v>
      </c>
      <c r="E369" s="179" t="s">
        <v>3</v>
      </c>
      <c r="F369" s="180" t="s">
        <v>573</v>
      </c>
      <c r="H369" s="181">
        <v>1</v>
      </c>
      <c r="I369" s="182"/>
      <c r="L369" s="177"/>
      <c r="M369" s="183"/>
      <c r="N369" s="184"/>
      <c r="O369" s="184"/>
      <c r="P369" s="184"/>
      <c r="Q369" s="184"/>
      <c r="R369" s="184"/>
      <c r="S369" s="184"/>
      <c r="T369" s="185"/>
      <c r="AT369" s="179" t="s">
        <v>224</v>
      </c>
      <c r="AU369" s="179" t="s">
        <v>81</v>
      </c>
      <c r="AV369" s="11" t="s">
        <v>81</v>
      </c>
      <c r="AW369" s="11" t="s">
        <v>36</v>
      </c>
      <c r="AX369" s="11" t="s">
        <v>73</v>
      </c>
      <c r="AY369" s="179" t="s">
        <v>215</v>
      </c>
    </row>
    <row r="370" spans="2:65" s="12" customFormat="1" x14ac:dyDescent="0.3">
      <c r="B370" s="186"/>
      <c r="D370" s="195" t="s">
        <v>224</v>
      </c>
      <c r="E370" s="207" t="s">
        <v>3</v>
      </c>
      <c r="F370" s="208" t="s">
        <v>266</v>
      </c>
      <c r="H370" s="209">
        <v>2</v>
      </c>
      <c r="I370" s="190"/>
      <c r="L370" s="186"/>
      <c r="M370" s="191"/>
      <c r="N370" s="192"/>
      <c r="O370" s="192"/>
      <c r="P370" s="192"/>
      <c r="Q370" s="192"/>
      <c r="R370" s="192"/>
      <c r="S370" s="192"/>
      <c r="T370" s="193"/>
      <c r="AT370" s="187" t="s">
        <v>224</v>
      </c>
      <c r="AU370" s="187" t="s">
        <v>81</v>
      </c>
      <c r="AV370" s="12" t="s">
        <v>229</v>
      </c>
      <c r="AW370" s="12" t="s">
        <v>36</v>
      </c>
      <c r="AX370" s="12" t="s">
        <v>9</v>
      </c>
      <c r="AY370" s="187" t="s">
        <v>215</v>
      </c>
    </row>
    <row r="371" spans="2:65" s="1" customFormat="1" ht="22.5" customHeight="1" x14ac:dyDescent="0.3">
      <c r="B371" s="164"/>
      <c r="C371" s="210" t="s">
        <v>578</v>
      </c>
      <c r="D371" s="210" t="s">
        <v>486</v>
      </c>
      <c r="E371" s="211" t="s">
        <v>579</v>
      </c>
      <c r="F371" s="212" t="s">
        <v>580</v>
      </c>
      <c r="G371" s="213" t="s">
        <v>311</v>
      </c>
      <c r="H371" s="214">
        <v>7</v>
      </c>
      <c r="I371" s="215"/>
      <c r="J371" s="216">
        <f>ROUND(I371*H371,0)</f>
        <v>0</v>
      </c>
      <c r="K371" s="212" t="s">
        <v>221</v>
      </c>
      <c r="L371" s="217"/>
      <c r="M371" s="218" t="s">
        <v>3</v>
      </c>
      <c r="N371" s="219" t="s">
        <v>44</v>
      </c>
      <c r="O371" s="35"/>
      <c r="P371" s="174">
        <f>O371*H371</f>
        <v>0</v>
      </c>
      <c r="Q371" s="174">
        <v>2.146E-2</v>
      </c>
      <c r="R371" s="174">
        <f>Q371*H371</f>
        <v>0.15021999999999999</v>
      </c>
      <c r="S371" s="174">
        <v>0</v>
      </c>
      <c r="T371" s="175">
        <f>S371*H371</f>
        <v>0</v>
      </c>
      <c r="AR371" s="17" t="s">
        <v>260</v>
      </c>
      <c r="AT371" s="17" t="s">
        <v>486</v>
      </c>
      <c r="AU371" s="17" t="s">
        <v>81</v>
      </c>
      <c r="AY371" s="17" t="s">
        <v>215</v>
      </c>
      <c r="BE371" s="176">
        <f>IF(N371="základní",J371,0)</f>
        <v>0</v>
      </c>
      <c r="BF371" s="176">
        <f>IF(N371="snížená",J371,0)</f>
        <v>0</v>
      </c>
      <c r="BG371" s="176">
        <f>IF(N371="zákl. přenesená",J371,0)</f>
        <v>0</v>
      </c>
      <c r="BH371" s="176">
        <f>IF(N371="sníž. přenesená",J371,0)</f>
        <v>0</v>
      </c>
      <c r="BI371" s="176">
        <f>IF(N371="nulová",J371,0)</f>
        <v>0</v>
      </c>
      <c r="BJ371" s="17" t="s">
        <v>9</v>
      </c>
      <c r="BK371" s="176">
        <f>ROUND(I371*H371,0)</f>
        <v>0</v>
      </c>
      <c r="BL371" s="17" t="s">
        <v>222</v>
      </c>
      <c r="BM371" s="17" t="s">
        <v>581</v>
      </c>
    </row>
    <row r="372" spans="2:65" s="11" customFormat="1" x14ac:dyDescent="0.3">
      <c r="B372" s="177"/>
      <c r="D372" s="178" t="s">
        <v>224</v>
      </c>
      <c r="E372" s="179" t="s">
        <v>3</v>
      </c>
      <c r="F372" s="180" t="s">
        <v>572</v>
      </c>
      <c r="H372" s="181">
        <v>7</v>
      </c>
      <c r="I372" s="182"/>
      <c r="L372" s="177"/>
      <c r="M372" s="183"/>
      <c r="N372" s="184"/>
      <c r="O372" s="184"/>
      <c r="P372" s="184"/>
      <c r="Q372" s="184"/>
      <c r="R372" s="184"/>
      <c r="S372" s="184"/>
      <c r="T372" s="185"/>
      <c r="AT372" s="179" t="s">
        <v>224</v>
      </c>
      <c r="AU372" s="179" t="s">
        <v>81</v>
      </c>
      <c r="AV372" s="11" t="s">
        <v>81</v>
      </c>
      <c r="AW372" s="11" t="s">
        <v>36</v>
      </c>
      <c r="AX372" s="11" t="s">
        <v>73</v>
      </c>
      <c r="AY372" s="179" t="s">
        <v>215</v>
      </c>
    </row>
    <row r="373" spans="2:65" s="12" customFormat="1" x14ac:dyDescent="0.3">
      <c r="B373" s="186"/>
      <c r="D373" s="195" t="s">
        <v>224</v>
      </c>
      <c r="E373" s="207" t="s">
        <v>3</v>
      </c>
      <c r="F373" s="208" t="s">
        <v>266</v>
      </c>
      <c r="H373" s="209">
        <v>7</v>
      </c>
      <c r="I373" s="190"/>
      <c r="L373" s="186"/>
      <c r="M373" s="191"/>
      <c r="N373" s="192"/>
      <c r="O373" s="192"/>
      <c r="P373" s="192"/>
      <c r="Q373" s="192"/>
      <c r="R373" s="192"/>
      <c r="S373" s="192"/>
      <c r="T373" s="193"/>
      <c r="AT373" s="187" t="s">
        <v>224</v>
      </c>
      <c r="AU373" s="187" t="s">
        <v>81</v>
      </c>
      <c r="AV373" s="12" t="s">
        <v>229</v>
      </c>
      <c r="AW373" s="12" t="s">
        <v>36</v>
      </c>
      <c r="AX373" s="12" t="s">
        <v>9</v>
      </c>
      <c r="AY373" s="187" t="s">
        <v>215</v>
      </c>
    </row>
    <row r="374" spans="2:65" s="1" customFormat="1" ht="22.5" customHeight="1" x14ac:dyDescent="0.3">
      <c r="B374" s="164"/>
      <c r="C374" s="210" t="s">
        <v>582</v>
      </c>
      <c r="D374" s="210" t="s">
        <v>486</v>
      </c>
      <c r="E374" s="211" t="s">
        <v>583</v>
      </c>
      <c r="F374" s="212" t="s">
        <v>584</v>
      </c>
      <c r="G374" s="213" t="s">
        <v>311</v>
      </c>
      <c r="H374" s="214">
        <v>9</v>
      </c>
      <c r="I374" s="215"/>
      <c r="J374" s="216">
        <f>ROUND(I374*H374,0)</f>
        <v>0</v>
      </c>
      <c r="K374" s="212" t="s">
        <v>221</v>
      </c>
      <c r="L374" s="217"/>
      <c r="M374" s="218" t="s">
        <v>3</v>
      </c>
      <c r="N374" s="219" t="s">
        <v>44</v>
      </c>
      <c r="O374" s="35"/>
      <c r="P374" s="174">
        <f>O374*H374</f>
        <v>0</v>
      </c>
      <c r="Q374" s="174">
        <v>2.2329999999999999E-2</v>
      </c>
      <c r="R374" s="174">
        <f>Q374*H374</f>
        <v>0.20096999999999998</v>
      </c>
      <c r="S374" s="174">
        <v>0</v>
      </c>
      <c r="T374" s="175">
        <f>S374*H374</f>
        <v>0</v>
      </c>
      <c r="AR374" s="17" t="s">
        <v>260</v>
      </c>
      <c r="AT374" s="17" t="s">
        <v>486</v>
      </c>
      <c r="AU374" s="17" t="s">
        <v>81</v>
      </c>
      <c r="AY374" s="17" t="s">
        <v>215</v>
      </c>
      <c r="BE374" s="176">
        <f>IF(N374="základní",J374,0)</f>
        <v>0</v>
      </c>
      <c r="BF374" s="176">
        <f>IF(N374="snížená",J374,0)</f>
        <v>0</v>
      </c>
      <c r="BG374" s="176">
        <f>IF(N374="zákl. přenesená",J374,0)</f>
        <v>0</v>
      </c>
      <c r="BH374" s="176">
        <f>IF(N374="sníž. přenesená",J374,0)</f>
        <v>0</v>
      </c>
      <c r="BI374" s="176">
        <f>IF(N374="nulová",J374,0)</f>
        <v>0</v>
      </c>
      <c r="BJ374" s="17" t="s">
        <v>9</v>
      </c>
      <c r="BK374" s="176">
        <f>ROUND(I374*H374,0)</f>
        <v>0</v>
      </c>
      <c r="BL374" s="17" t="s">
        <v>222</v>
      </c>
      <c r="BM374" s="17" t="s">
        <v>585</v>
      </c>
    </row>
    <row r="375" spans="2:65" s="11" customFormat="1" x14ac:dyDescent="0.3">
      <c r="B375" s="177"/>
      <c r="D375" s="178" t="s">
        <v>224</v>
      </c>
      <c r="E375" s="179" t="s">
        <v>3</v>
      </c>
      <c r="F375" s="180" t="s">
        <v>568</v>
      </c>
      <c r="H375" s="181">
        <v>2</v>
      </c>
      <c r="I375" s="182"/>
      <c r="L375" s="177"/>
      <c r="M375" s="183"/>
      <c r="N375" s="184"/>
      <c r="O375" s="184"/>
      <c r="P375" s="184"/>
      <c r="Q375" s="184"/>
      <c r="R375" s="184"/>
      <c r="S375" s="184"/>
      <c r="T375" s="185"/>
      <c r="AT375" s="179" t="s">
        <v>224</v>
      </c>
      <c r="AU375" s="179" t="s">
        <v>81</v>
      </c>
      <c r="AV375" s="11" t="s">
        <v>81</v>
      </c>
      <c r="AW375" s="11" t="s">
        <v>36</v>
      </c>
      <c r="AX375" s="11" t="s">
        <v>73</v>
      </c>
      <c r="AY375" s="179" t="s">
        <v>215</v>
      </c>
    </row>
    <row r="376" spans="2:65" s="11" customFormat="1" x14ac:dyDescent="0.3">
      <c r="B376" s="177"/>
      <c r="D376" s="178" t="s">
        <v>224</v>
      </c>
      <c r="E376" s="179" t="s">
        <v>3</v>
      </c>
      <c r="F376" s="180" t="s">
        <v>569</v>
      </c>
      <c r="H376" s="181">
        <v>1</v>
      </c>
      <c r="I376" s="182"/>
      <c r="L376" s="177"/>
      <c r="M376" s="183"/>
      <c r="N376" s="184"/>
      <c r="O376" s="184"/>
      <c r="P376" s="184"/>
      <c r="Q376" s="184"/>
      <c r="R376" s="184"/>
      <c r="S376" s="184"/>
      <c r="T376" s="185"/>
      <c r="AT376" s="179" t="s">
        <v>224</v>
      </c>
      <c r="AU376" s="179" t="s">
        <v>81</v>
      </c>
      <c r="AV376" s="11" t="s">
        <v>81</v>
      </c>
      <c r="AW376" s="11" t="s">
        <v>36</v>
      </c>
      <c r="AX376" s="11" t="s">
        <v>73</v>
      </c>
      <c r="AY376" s="179" t="s">
        <v>215</v>
      </c>
    </row>
    <row r="377" spans="2:65" s="11" customFormat="1" x14ac:dyDescent="0.3">
      <c r="B377" s="177"/>
      <c r="D377" s="178" t="s">
        <v>224</v>
      </c>
      <c r="E377" s="179" t="s">
        <v>3</v>
      </c>
      <c r="F377" s="180" t="s">
        <v>570</v>
      </c>
      <c r="H377" s="181">
        <v>6</v>
      </c>
      <c r="I377" s="182"/>
      <c r="L377" s="177"/>
      <c r="M377" s="183"/>
      <c r="N377" s="184"/>
      <c r="O377" s="184"/>
      <c r="P377" s="184"/>
      <c r="Q377" s="184"/>
      <c r="R377" s="184"/>
      <c r="S377" s="184"/>
      <c r="T377" s="185"/>
      <c r="AT377" s="179" t="s">
        <v>224</v>
      </c>
      <c r="AU377" s="179" t="s">
        <v>81</v>
      </c>
      <c r="AV377" s="11" t="s">
        <v>81</v>
      </c>
      <c r="AW377" s="11" t="s">
        <v>36</v>
      </c>
      <c r="AX377" s="11" t="s">
        <v>73</v>
      </c>
      <c r="AY377" s="179" t="s">
        <v>215</v>
      </c>
    </row>
    <row r="378" spans="2:65" s="12" customFormat="1" x14ac:dyDescent="0.3">
      <c r="B378" s="186"/>
      <c r="D378" s="178" t="s">
        <v>224</v>
      </c>
      <c r="E378" s="187" t="s">
        <v>3</v>
      </c>
      <c r="F378" s="188" t="s">
        <v>266</v>
      </c>
      <c r="H378" s="189">
        <v>9</v>
      </c>
      <c r="I378" s="190"/>
      <c r="L378" s="186"/>
      <c r="M378" s="191"/>
      <c r="N378" s="192"/>
      <c r="O378" s="192"/>
      <c r="P378" s="192"/>
      <c r="Q378" s="192"/>
      <c r="R378" s="192"/>
      <c r="S378" s="192"/>
      <c r="T378" s="193"/>
      <c r="AT378" s="187" t="s">
        <v>224</v>
      </c>
      <c r="AU378" s="187" t="s">
        <v>81</v>
      </c>
      <c r="AV378" s="12" t="s">
        <v>229</v>
      </c>
      <c r="AW378" s="12" t="s">
        <v>36</v>
      </c>
      <c r="AX378" s="12" t="s">
        <v>9</v>
      </c>
      <c r="AY378" s="187" t="s">
        <v>215</v>
      </c>
    </row>
    <row r="379" spans="2:65" s="10" customFormat="1" ht="29.85" customHeight="1" x14ac:dyDescent="0.3">
      <c r="B379" s="150"/>
      <c r="D379" s="161" t="s">
        <v>72</v>
      </c>
      <c r="E379" s="162" t="s">
        <v>267</v>
      </c>
      <c r="F379" s="162" t="s">
        <v>586</v>
      </c>
      <c r="I379" s="153"/>
      <c r="J379" s="163">
        <f>BK379</f>
        <v>0</v>
      </c>
      <c r="L379" s="150"/>
      <c r="M379" s="155"/>
      <c r="N379" s="156"/>
      <c r="O379" s="156"/>
      <c r="P379" s="157">
        <f>SUM(P380:P492)</f>
        <v>0</v>
      </c>
      <c r="Q379" s="156"/>
      <c r="R379" s="157">
        <f>SUM(R380:R492)</f>
        <v>0.27280583550000004</v>
      </c>
      <c r="S379" s="156"/>
      <c r="T379" s="158">
        <f>SUM(T380:T492)</f>
        <v>80.81032900000001</v>
      </c>
      <c r="AR379" s="151" t="s">
        <v>9</v>
      </c>
      <c r="AT379" s="159" t="s">
        <v>72</v>
      </c>
      <c r="AU379" s="159" t="s">
        <v>9</v>
      </c>
      <c r="AY379" s="151" t="s">
        <v>215</v>
      </c>
      <c r="BK379" s="160">
        <f>SUM(BK380:BK492)</f>
        <v>0</v>
      </c>
    </row>
    <row r="380" spans="2:65" s="1" customFormat="1" ht="31.5" customHeight="1" x14ac:dyDescent="0.3">
      <c r="B380" s="164"/>
      <c r="C380" s="165" t="s">
        <v>587</v>
      </c>
      <c r="D380" s="165" t="s">
        <v>217</v>
      </c>
      <c r="E380" s="166" t="s">
        <v>588</v>
      </c>
      <c r="F380" s="167" t="s">
        <v>589</v>
      </c>
      <c r="G380" s="168" t="s">
        <v>277</v>
      </c>
      <c r="H380" s="169">
        <v>541.5</v>
      </c>
      <c r="I380" s="170"/>
      <c r="J380" s="171">
        <f>ROUND(I380*H380,0)</f>
        <v>0</v>
      </c>
      <c r="K380" s="167" t="s">
        <v>221</v>
      </c>
      <c r="L380" s="34"/>
      <c r="M380" s="172" t="s">
        <v>3</v>
      </c>
      <c r="N380" s="173" t="s">
        <v>44</v>
      </c>
      <c r="O380" s="35"/>
      <c r="P380" s="174">
        <f>O380*H380</f>
        <v>0</v>
      </c>
      <c r="Q380" s="174">
        <v>2.1000000000000001E-4</v>
      </c>
      <c r="R380" s="174">
        <f>Q380*H380</f>
        <v>0.11371500000000001</v>
      </c>
      <c r="S380" s="174">
        <v>0</v>
      </c>
      <c r="T380" s="175">
        <f>S380*H380</f>
        <v>0</v>
      </c>
      <c r="AR380" s="17" t="s">
        <v>222</v>
      </c>
      <c r="AT380" s="17" t="s">
        <v>217</v>
      </c>
      <c r="AU380" s="17" t="s">
        <v>81</v>
      </c>
      <c r="AY380" s="17" t="s">
        <v>215</v>
      </c>
      <c r="BE380" s="176">
        <f>IF(N380="základní",J380,0)</f>
        <v>0</v>
      </c>
      <c r="BF380" s="176">
        <f>IF(N380="snížená",J380,0)</f>
        <v>0</v>
      </c>
      <c r="BG380" s="176">
        <f>IF(N380="zákl. přenesená",J380,0)</f>
        <v>0</v>
      </c>
      <c r="BH380" s="176">
        <f>IF(N380="sníž. přenesená",J380,0)</f>
        <v>0</v>
      </c>
      <c r="BI380" s="176">
        <f>IF(N380="nulová",J380,0)</f>
        <v>0</v>
      </c>
      <c r="BJ380" s="17" t="s">
        <v>9</v>
      </c>
      <c r="BK380" s="176">
        <f>ROUND(I380*H380,0)</f>
        <v>0</v>
      </c>
      <c r="BL380" s="17" t="s">
        <v>222</v>
      </c>
      <c r="BM380" s="17" t="s">
        <v>590</v>
      </c>
    </row>
    <row r="381" spans="2:65" s="11" customFormat="1" x14ac:dyDescent="0.3">
      <c r="B381" s="177"/>
      <c r="D381" s="195" t="s">
        <v>224</v>
      </c>
      <c r="E381" s="204" t="s">
        <v>3</v>
      </c>
      <c r="F381" s="205" t="s">
        <v>100</v>
      </c>
      <c r="H381" s="206">
        <v>541.5</v>
      </c>
      <c r="I381" s="182"/>
      <c r="L381" s="177"/>
      <c r="M381" s="183"/>
      <c r="N381" s="184"/>
      <c r="O381" s="184"/>
      <c r="P381" s="184"/>
      <c r="Q381" s="184"/>
      <c r="R381" s="184"/>
      <c r="S381" s="184"/>
      <c r="T381" s="185"/>
      <c r="AT381" s="179" t="s">
        <v>224</v>
      </c>
      <c r="AU381" s="179" t="s">
        <v>81</v>
      </c>
      <c r="AV381" s="11" t="s">
        <v>81</v>
      </c>
      <c r="AW381" s="11" t="s">
        <v>36</v>
      </c>
      <c r="AX381" s="11" t="s">
        <v>9</v>
      </c>
      <c r="AY381" s="179" t="s">
        <v>215</v>
      </c>
    </row>
    <row r="382" spans="2:65" s="1" customFormat="1" ht="22.5" customHeight="1" x14ac:dyDescent="0.3">
      <c r="B382" s="164"/>
      <c r="C382" s="165" t="s">
        <v>591</v>
      </c>
      <c r="D382" s="165" t="s">
        <v>217</v>
      </c>
      <c r="E382" s="166" t="s">
        <v>592</v>
      </c>
      <c r="F382" s="167" t="s">
        <v>593</v>
      </c>
      <c r="G382" s="168" t="s">
        <v>277</v>
      </c>
      <c r="H382" s="169">
        <v>741.84900000000005</v>
      </c>
      <c r="I382" s="170"/>
      <c r="J382" s="171">
        <f>ROUND(I382*H382,0)</f>
        <v>0</v>
      </c>
      <c r="K382" s="167" t="s">
        <v>221</v>
      </c>
      <c r="L382" s="34"/>
      <c r="M382" s="172" t="s">
        <v>3</v>
      </c>
      <c r="N382" s="173" t="s">
        <v>44</v>
      </c>
      <c r="O382" s="35"/>
      <c r="P382" s="174">
        <f>O382*H382</f>
        <v>0</v>
      </c>
      <c r="Q382" s="174">
        <v>3.9499999999999998E-5</v>
      </c>
      <c r="R382" s="174">
        <f>Q382*H382</f>
        <v>2.9303035500000001E-2</v>
      </c>
      <c r="S382" s="174">
        <v>0</v>
      </c>
      <c r="T382" s="175">
        <f>S382*H382</f>
        <v>0</v>
      </c>
      <c r="AR382" s="17" t="s">
        <v>222</v>
      </c>
      <c r="AT382" s="17" t="s">
        <v>217</v>
      </c>
      <c r="AU382" s="17" t="s">
        <v>81</v>
      </c>
      <c r="AY382" s="17" t="s">
        <v>215</v>
      </c>
      <c r="BE382" s="176">
        <f>IF(N382="základní",J382,0)</f>
        <v>0</v>
      </c>
      <c r="BF382" s="176">
        <f>IF(N382="snížená",J382,0)</f>
        <v>0</v>
      </c>
      <c r="BG382" s="176">
        <f>IF(N382="zákl. přenesená",J382,0)</f>
        <v>0</v>
      </c>
      <c r="BH382" s="176">
        <f>IF(N382="sníž. přenesená",J382,0)</f>
        <v>0</v>
      </c>
      <c r="BI382" s="176">
        <f>IF(N382="nulová",J382,0)</f>
        <v>0</v>
      </c>
      <c r="BJ382" s="17" t="s">
        <v>9</v>
      </c>
      <c r="BK382" s="176">
        <f>ROUND(I382*H382,0)</f>
        <v>0</v>
      </c>
      <c r="BL382" s="17" t="s">
        <v>222</v>
      </c>
      <c r="BM382" s="17" t="s">
        <v>594</v>
      </c>
    </row>
    <row r="383" spans="2:65" s="11" customFormat="1" x14ac:dyDescent="0.3">
      <c r="B383" s="177"/>
      <c r="D383" s="178" t="s">
        <v>224</v>
      </c>
      <c r="E383" s="179" t="s">
        <v>3</v>
      </c>
      <c r="F383" s="180" t="s">
        <v>595</v>
      </c>
      <c r="H383" s="181">
        <v>428.17500000000001</v>
      </c>
      <c r="I383" s="182"/>
      <c r="L383" s="177"/>
      <c r="M383" s="183"/>
      <c r="N383" s="184"/>
      <c r="O383" s="184"/>
      <c r="P383" s="184"/>
      <c r="Q383" s="184"/>
      <c r="R383" s="184"/>
      <c r="S383" s="184"/>
      <c r="T383" s="185"/>
      <c r="AT383" s="179" t="s">
        <v>224</v>
      </c>
      <c r="AU383" s="179" t="s">
        <v>81</v>
      </c>
      <c r="AV383" s="11" t="s">
        <v>81</v>
      </c>
      <c r="AW383" s="11" t="s">
        <v>36</v>
      </c>
      <c r="AX383" s="11" t="s">
        <v>73</v>
      </c>
      <c r="AY383" s="179" t="s">
        <v>215</v>
      </c>
    </row>
    <row r="384" spans="2:65" s="11" customFormat="1" x14ac:dyDescent="0.3">
      <c r="B384" s="177"/>
      <c r="D384" s="178" t="s">
        <v>224</v>
      </c>
      <c r="E384" s="179" t="s">
        <v>3</v>
      </c>
      <c r="F384" s="180" t="s">
        <v>596</v>
      </c>
      <c r="H384" s="181">
        <v>10.945</v>
      </c>
      <c r="I384" s="182"/>
      <c r="L384" s="177"/>
      <c r="M384" s="183"/>
      <c r="N384" s="184"/>
      <c r="O384" s="184"/>
      <c r="P384" s="184"/>
      <c r="Q384" s="184"/>
      <c r="R384" s="184"/>
      <c r="S384" s="184"/>
      <c r="T384" s="185"/>
      <c r="AT384" s="179" t="s">
        <v>224</v>
      </c>
      <c r="AU384" s="179" t="s">
        <v>81</v>
      </c>
      <c r="AV384" s="11" t="s">
        <v>81</v>
      </c>
      <c r="AW384" s="11" t="s">
        <v>36</v>
      </c>
      <c r="AX384" s="11" t="s">
        <v>73</v>
      </c>
      <c r="AY384" s="179" t="s">
        <v>215</v>
      </c>
    </row>
    <row r="385" spans="2:65" s="11" customFormat="1" x14ac:dyDescent="0.3">
      <c r="B385" s="177"/>
      <c r="D385" s="178" t="s">
        <v>224</v>
      </c>
      <c r="E385" s="179" t="s">
        <v>3</v>
      </c>
      <c r="F385" s="180" t="s">
        <v>597</v>
      </c>
      <c r="H385" s="181">
        <v>302.72899999999998</v>
      </c>
      <c r="I385" s="182"/>
      <c r="L385" s="177"/>
      <c r="M385" s="183"/>
      <c r="N385" s="184"/>
      <c r="O385" s="184"/>
      <c r="P385" s="184"/>
      <c r="Q385" s="184"/>
      <c r="R385" s="184"/>
      <c r="S385" s="184"/>
      <c r="T385" s="185"/>
      <c r="AT385" s="179" t="s">
        <v>224</v>
      </c>
      <c r="AU385" s="179" t="s">
        <v>81</v>
      </c>
      <c r="AV385" s="11" t="s">
        <v>81</v>
      </c>
      <c r="AW385" s="11" t="s">
        <v>36</v>
      </c>
      <c r="AX385" s="11" t="s">
        <v>73</v>
      </c>
      <c r="AY385" s="179" t="s">
        <v>215</v>
      </c>
    </row>
    <row r="386" spans="2:65" s="12" customFormat="1" x14ac:dyDescent="0.3">
      <c r="B386" s="186"/>
      <c r="D386" s="195" t="s">
        <v>224</v>
      </c>
      <c r="E386" s="207" t="s">
        <v>3</v>
      </c>
      <c r="F386" s="208" t="s">
        <v>266</v>
      </c>
      <c r="H386" s="209">
        <v>741.84900000000005</v>
      </c>
      <c r="I386" s="190"/>
      <c r="L386" s="186"/>
      <c r="M386" s="191"/>
      <c r="N386" s="192"/>
      <c r="O386" s="192"/>
      <c r="P386" s="192"/>
      <c r="Q386" s="192"/>
      <c r="R386" s="192"/>
      <c r="S386" s="192"/>
      <c r="T386" s="193"/>
      <c r="AT386" s="187" t="s">
        <v>224</v>
      </c>
      <c r="AU386" s="187" t="s">
        <v>81</v>
      </c>
      <c r="AV386" s="12" t="s">
        <v>229</v>
      </c>
      <c r="AW386" s="12" t="s">
        <v>36</v>
      </c>
      <c r="AX386" s="12" t="s">
        <v>9</v>
      </c>
      <c r="AY386" s="187" t="s">
        <v>215</v>
      </c>
    </row>
    <row r="387" spans="2:65" s="1" customFormat="1" ht="22.5" customHeight="1" x14ac:dyDescent="0.3">
      <c r="B387" s="164"/>
      <c r="C387" s="165" t="s">
        <v>598</v>
      </c>
      <c r="D387" s="165" t="s">
        <v>217</v>
      </c>
      <c r="E387" s="166" t="s">
        <v>599</v>
      </c>
      <c r="F387" s="167" t="s">
        <v>600</v>
      </c>
      <c r="G387" s="168" t="s">
        <v>311</v>
      </c>
      <c r="H387" s="169">
        <v>7</v>
      </c>
      <c r="I387" s="170"/>
      <c r="J387" s="171">
        <f>ROUND(I387*H387,0)</f>
        <v>0</v>
      </c>
      <c r="K387" s="167" t="s">
        <v>221</v>
      </c>
      <c r="L387" s="34"/>
      <c r="M387" s="172" t="s">
        <v>3</v>
      </c>
      <c r="N387" s="173" t="s">
        <v>44</v>
      </c>
      <c r="O387" s="35"/>
      <c r="P387" s="174">
        <f>O387*H387</f>
        <v>0</v>
      </c>
      <c r="Q387" s="174">
        <v>2.5000000000000001E-4</v>
      </c>
      <c r="R387" s="174">
        <f>Q387*H387</f>
        <v>1.75E-3</v>
      </c>
      <c r="S387" s="174">
        <v>0</v>
      </c>
      <c r="T387" s="175">
        <f>S387*H387</f>
        <v>0</v>
      </c>
      <c r="AR387" s="17" t="s">
        <v>222</v>
      </c>
      <c r="AT387" s="17" t="s">
        <v>217</v>
      </c>
      <c r="AU387" s="17" t="s">
        <v>81</v>
      </c>
      <c r="AY387" s="17" t="s">
        <v>215</v>
      </c>
      <c r="BE387" s="176">
        <f>IF(N387="základní",J387,0)</f>
        <v>0</v>
      </c>
      <c r="BF387" s="176">
        <f>IF(N387="snížená",J387,0)</f>
        <v>0</v>
      </c>
      <c r="BG387" s="176">
        <f>IF(N387="zákl. přenesená",J387,0)</f>
        <v>0</v>
      </c>
      <c r="BH387" s="176">
        <f>IF(N387="sníž. přenesená",J387,0)</f>
        <v>0</v>
      </c>
      <c r="BI387" s="176">
        <f>IF(N387="nulová",J387,0)</f>
        <v>0</v>
      </c>
      <c r="BJ387" s="17" t="s">
        <v>9</v>
      </c>
      <c r="BK387" s="176">
        <f>ROUND(I387*H387,0)</f>
        <v>0</v>
      </c>
      <c r="BL387" s="17" t="s">
        <v>222</v>
      </c>
      <c r="BM387" s="17" t="s">
        <v>601</v>
      </c>
    </row>
    <row r="388" spans="2:65" s="11" customFormat="1" x14ac:dyDescent="0.3">
      <c r="B388" s="177"/>
      <c r="D388" s="178" t="s">
        <v>224</v>
      </c>
      <c r="E388" s="179" t="s">
        <v>3</v>
      </c>
      <c r="F388" s="180" t="s">
        <v>602</v>
      </c>
      <c r="H388" s="181">
        <v>1</v>
      </c>
      <c r="I388" s="182"/>
      <c r="L388" s="177"/>
      <c r="M388" s="183"/>
      <c r="N388" s="184"/>
      <c r="O388" s="184"/>
      <c r="P388" s="184"/>
      <c r="Q388" s="184"/>
      <c r="R388" s="184"/>
      <c r="S388" s="184"/>
      <c r="T388" s="185"/>
      <c r="AT388" s="179" t="s">
        <v>224</v>
      </c>
      <c r="AU388" s="179" t="s">
        <v>81</v>
      </c>
      <c r="AV388" s="11" t="s">
        <v>81</v>
      </c>
      <c r="AW388" s="11" t="s">
        <v>36</v>
      </c>
      <c r="AX388" s="11" t="s">
        <v>73</v>
      </c>
      <c r="AY388" s="179" t="s">
        <v>215</v>
      </c>
    </row>
    <row r="389" spans="2:65" s="11" customFormat="1" x14ac:dyDescent="0.3">
      <c r="B389" s="177"/>
      <c r="D389" s="178" t="s">
        <v>224</v>
      </c>
      <c r="E389" s="179" t="s">
        <v>3</v>
      </c>
      <c r="F389" s="180" t="s">
        <v>603</v>
      </c>
      <c r="H389" s="181">
        <v>2</v>
      </c>
      <c r="I389" s="182"/>
      <c r="L389" s="177"/>
      <c r="M389" s="183"/>
      <c r="N389" s="184"/>
      <c r="O389" s="184"/>
      <c r="P389" s="184"/>
      <c r="Q389" s="184"/>
      <c r="R389" s="184"/>
      <c r="S389" s="184"/>
      <c r="T389" s="185"/>
      <c r="AT389" s="179" t="s">
        <v>224</v>
      </c>
      <c r="AU389" s="179" t="s">
        <v>81</v>
      </c>
      <c r="AV389" s="11" t="s">
        <v>81</v>
      </c>
      <c r="AW389" s="11" t="s">
        <v>36</v>
      </c>
      <c r="AX389" s="11" t="s">
        <v>73</v>
      </c>
      <c r="AY389" s="179" t="s">
        <v>215</v>
      </c>
    </row>
    <row r="390" spans="2:65" s="11" customFormat="1" x14ac:dyDescent="0.3">
      <c r="B390" s="177"/>
      <c r="D390" s="178" t="s">
        <v>224</v>
      </c>
      <c r="E390" s="179" t="s">
        <v>3</v>
      </c>
      <c r="F390" s="180" t="s">
        <v>604</v>
      </c>
      <c r="H390" s="181">
        <v>4</v>
      </c>
      <c r="I390" s="182"/>
      <c r="L390" s="177"/>
      <c r="M390" s="183"/>
      <c r="N390" s="184"/>
      <c r="O390" s="184"/>
      <c r="P390" s="184"/>
      <c r="Q390" s="184"/>
      <c r="R390" s="184"/>
      <c r="S390" s="184"/>
      <c r="T390" s="185"/>
      <c r="AT390" s="179" t="s">
        <v>224</v>
      </c>
      <c r="AU390" s="179" t="s">
        <v>81</v>
      </c>
      <c r="AV390" s="11" t="s">
        <v>81</v>
      </c>
      <c r="AW390" s="11" t="s">
        <v>36</v>
      </c>
      <c r="AX390" s="11" t="s">
        <v>73</v>
      </c>
      <c r="AY390" s="179" t="s">
        <v>215</v>
      </c>
    </row>
    <row r="391" spans="2:65" s="12" customFormat="1" x14ac:dyDescent="0.3">
      <c r="B391" s="186"/>
      <c r="D391" s="195" t="s">
        <v>224</v>
      </c>
      <c r="E391" s="207" t="s">
        <v>3</v>
      </c>
      <c r="F391" s="208" t="s">
        <v>266</v>
      </c>
      <c r="H391" s="209">
        <v>7</v>
      </c>
      <c r="I391" s="190"/>
      <c r="L391" s="186"/>
      <c r="M391" s="191"/>
      <c r="N391" s="192"/>
      <c r="O391" s="192"/>
      <c r="P391" s="192"/>
      <c r="Q391" s="192"/>
      <c r="R391" s="192"/>
      <c r="S391" s="192"/>
      <c r="T391" s="193"/>
      <c r="AT391" s="187" t="s">
        <v>224</v>
      </c>
      <c r="AU391" s="187" t="s">
        <v>81</v>
      </c>
      <c r="AV391" s="12" t="s">
        <v>229</v>
      </c>
      <c r="AW391" s="12" t="s">
        <v>36</v>
      </c>
      <c r="AX391" s="12" t="s">
        <v>9</v>
      </c>
      <c r="AY391" s="187" t="s">
        <v>215</v>
      </c>
    </row>
    <row r="392" spans="2:65" s="1" customFormat="1" ht="22.5" customHeight="1" x14ac:dyDescent="0.3">
      <c r="B392" s="164"/>
      <c r="C392" s="210" t="s">
        <v>605</v>
      </c>
      <c r="D392" s="210" t="s">
        <v>486</v>
      </c>
      <c r="E392" s="211" t="s">
        <v>606</v>
      </c>
      <c r="F392" s="212" t="s">
        <v>607</v>
      </c>
      <c r="G392" s="213" t="s">
        <v>250</v>
      </c>
      <c r="H392" s="214">
        <v>0.04</v>
      </c>
      <c r="I392" s="215"/>
      <c r="J392" s="216">
        <f>ROUND(I392*H392,0)</f>
        <v>0</v>
      </c>
      <c r="K392" s="212" t="s">
        <v>3</v>
      </c>
      <c r="L392" s="217"/>
      <c r="M392" s="218" t="s">
        <v>3</v>
      </c>
      <c r="N392" s="219" t="s">
        <v>44</v>
      </c>
      <c r="O392" s="35"/>
      <c r="P392" s="174">
        <f>O392*H392</f>
        <v>0</v>
      </c>
      <c r="Q392" s="174">
        <v>1</v>
      </c>
      <c r="R392" s="174">
        <f>Q392*H392</f>
        <v>0.04</v>
      </c>
      <c r="S392" s="174">
        <v>0</v>
      </c>
      <c r="T392" s="175">
        <f>S392*H392</f>
        <v>0</v>
      </c>
      <c r="AR392" s="17" t="s">
        <v>260</v>
      </c>
      <c r="AT392" s="17" t="s">
        <v>486</v>
      </c>
      <c r="AU392" s="17" t="s">
        <v>81</v>
      </c>
      <c r="AY392" s="17" t="s">
        <v>215</v>
      </c>
      <c r="BE392" s="176">
        <f>IF(N392="základní",J392,0)</f>
        <v>0</v>
      </c>
      <c r="BF392" s="176">
        <f>IF(N392="snížená",J392,0)</f>
        <v>0</v>
      </c>
      <c r="BG392" s="176">
        <f>IF(N392="zákl. přenesená",J392,0)</f>
        <v>0</v>
      </c>
      <c r="BH392" s="176">
        <f>IF(N392="sníž. přenesená",J392,0)</f>
        <v>0</v>
      </c>
      <c r="BI392" s="176">
        <f>IF(N392="nulová",J392,0)</f>
        <v>0</v>
      </c>
      <c r="BJ392" s="17" t="s">
        <v>9</v>
      </c>
      <c r="BK392" s="176">
        <f>ROUND(I392*H392,0)</f>
        <v>0</v>
      </c>
      <c r="BL392" s="17" t="s">
        <v>222</v>
      </c>
      <c r="BM392" s="17" t="s">
        <v>608</v>
      </c>
    </row>
    <row r="393" spans="2:65" s="11" customFormat="1" x14ac:dyDescent="0.3">
      <c r="B393" s="177"/>
      <c r="D393" s="178" t="s">
        <v>224</v>
      </c>
      <c r="E393" s="179" t="s">
        <v>3</v>
      </c>
      <c r="F393" s="180" t="s">
        <v>609</v>
      </c>
      <c r="H393" s="181">
        <v>3.0000000000000001E-3</v>
      </c>
      <c r="I393" s="182"/>
      <c r="L393" s="177"/>
      <c r="M393" s="183"/>
      <c r="N393" s="184"/>
      <c r="O393" s="184"/>
      <c r="P393" s="184"/>
      <c r="Q393" s="184"/>
      <c r="R393" s="184"/>
      <c r="S393" s="184"/>
      <c r="T393" s="185"/>
      <c r="AT393" s="179" t="s">
        <v>224</v>
      </c>
      <c r="AU393" s="179" t="s">
        <v>81</v>
      </c>
      <c r="AV393" s="11" t="s">
        <v>81</v>
      </c>
      <c r="AW393" s="11" t="s">
        <v>36</v>
      </c>
      <c r="AX393" s="11" t="s">
        <v>73</v>
      </c>
      <c r="AY393" s="179" t="s">
        <v>215</v>
      </c>
    </row>
    <row r="394" spans="2:65" s="11" customFormat="1" x14ac:dyDescent="0.3">
      <c r="B394" s="177"/>
      <c r="D394" s="178" t="s">
        <v>224</v>
      </c>
      <c r="E394" s="179" t="s">
        <v>3</v>
      </c>
      <c r="F394" s="180" t="s">
        <v>610</v>
      </c>
      <c r="H394" s="181">
        <v>1.0999999999999999E-2</v>
      </c>
      <c r="I394" s="182"/>
      <c r="L394" s="177"/>
      <c r="M394" s="183"/>
      <c r="N394" s="184"/>
      <c r="O394" s="184"/>
      <c r="P394" s="184"/>
      <c r="Q394" s="184"/>
      <c r="R394" s="184"/>
      <c r="S394" s="184"/>
      <c r="T394" s="185"/>
      <c r="AT394" s="179" t="s">
        <v>224</v>
      </c>
      <c r="AU394" s="179" t="s">
        <v>81</v>
      </c>
      <c r="AV394" s="11" t="s">
        <v>81</v>
      </c>
      <c r="AW394" s="11" t="s">
        <v>36</v>
      </c>
      <c r="AX394" s="11" t="s">
        <v>73</v>
      </c>
      <c r="AY394" s="179" t="s">
        <v>215</v>
      </c>
    </row>
    <row r="395" spans="2:65" s="11" customFormat="1" x14ac:dyDescent="0.3">
      <c r="B395" s="177"/>
      <c r="D395" s="178" t="s">
        <v>224</v>
      </c>
      <c r="E395" s="179" t="s">
        <v>3</v>
      </c>
      <c r="F395" s="180" t="s">
        <v>611</v>
      </c>
      <c r="H395" s="181">
        <v>2.5999999999999999E-2</v>
      </c>
      <c r="I395" s="182"/>
      <c r="L395" s="177"/>
      <c r="M395" s="183"/>
      <c r="N395" s="184"/>
      <c r="O395" s="184"/>
      <c r="P395" s="184"/>
      <c r="Q395" s="184"/>
      <c r="R395" s="184"/>
      <c r="S395" s="184"/>
      <c r="T395" s="185"/>
      <c r="AT395" s="179" t="s">
        <v>224</v>
      </c>
      <c r="AU395" s="179" t="s">
        <v>81</v>
      </c>
      <c r="AV395" s="11" t="s">
        <v>81</v>
      </c>
      <c r="AW395" s="11" t="s">
        <v>36</v>
      </c>
      <c r="AX395" s="11" t="s">
        <v>73</v>
      </c>
      <c r="AY395" s="179" t="s">
        <v>215</v>
      </c>
    </row>
    <row r="396" spans="2:65" s="12" customFormat="1" x14ac:dyDescent="0.3">
      <c r="B396" s="186"/>
      <c r="D396" s="195" t="s">
        <v>224</v>
      </c>
      <c r="E396" s="207" t="s">
        <v>3</v>
      </c>
      <c r="F396" s="208" t="s">
        <v>266</v>
      </c>
      <c r="H396" s="209">
        <v>0.04</v>
      </c>
      <c r="I396" s="190"/>
      <c r="L396" s="186"/>
      <c r="M396" s="191"/>
      <c r="N396" s="192"/>
      <c r="O396" s="192"/>
      <c r="P396" s="192"/>
      <c r="Q396" s="192"/>
      <c r="R396" s="192"/>
      <c r="S396" s="192"/>
      <c r="T396" s="193"/>
      <c r="AT396" s="187" t="s">
        <v>224</v>
      </c>
      <c r="AU396" s="187" t="s">
        <v>81</v>
      </c>
      <c r="AV396" s="12" t="s">
        <v>229</v>
      </c>
      <c r="AW396" s="12" t="s">
        <v>36</v>
      </c>
      <c r="AX396" s="12" t="s">
        <v>9</v>
      </c>
      <c r="AY396" s="187" t="s">
        <v>215</v>
      </c>
    </row>
    <row r="397" spans="2:65" s="1" customFormat="1" ht="22.5" customHeight="1" x14ac:dyDescent="0.3">
      <c r="B397" s="164"/>
      <c r="C397" s="165" t="s">
        <v>612</v>
      </c>
      <c r="D397" s="165" t="s">
        <v>217</v>
      </c>
      <c r="E397" s="166" t="s">
        <v>613</v>
      </c>
      <c r="F397" s="167" t="s">
        <v>614</v>
      </c>
      <c r="G397" s="168" t="s">
        <v>277</v>
      </c>
      <c r="H397" s="169">
        <v>38.652000000000001</v>
      </c>
      <c r="I397" s="170"/>
      <c r="J397" s="171">
        <f>ROUND(I397*H397,0)</f>
        <v>0</v>
      </c>
      <c r="K397" s="167" t="s">
        <v>221</v>
      </c>
      <c r="L397" s="34"/>
      <c r="M397" s="172" t="s">
        <v>3</v>
      </c>
      <c r="N397" s="173" t="s">
        <v>44</v>
      </c>
      <c r="O397" s="35"/>
      <c r="P397" s="174">
        <f>O397*H397</f>
        <v>0</v>
      </c>
      <c r="Q397" s="174">
        <v>0</v>
      </c>
      <c r="R397" s="174">
        <f>Q397*H397</f>
        <v>0</v>
      </c>
      <c r="S397" s="174">
        <v>0.13100000000000001</v>
      </c>
      <c r="T397" s="175">
        <f>S397*H397</f>
        <v>5.0634120000000005</v>
      </c>
      <c r="AR397" s="17" t="s">
        <v>222</v>
      </c>
      <c r="AT397" s="17" t="s">
        <v>217</v>
      </c>
      <c r="AU397" s="17" t="s">
        <v>81</v>
      </c>
      <c r="AY397" s="17" t="s">
        <v>215</v>
      </c>
      <c r="BE397" s="176">
        <f>IF(N397="základní",J397,0)</f>
        <v>0</v>
      </c>
      <c r="BF397" s="176">
        <f>IF(N397="snížená",J397,0)</f>
        <v>0</v>
      </c>
      <c r="BG397" s="176">
        <f>IF(N397="zákl. přenesená",J397,0)</f>
        <v>0</v>
      </c>
      <c r="BH397" s="176">
        <f>IF(N397="sníž. přenesená",J397,0)</f>
        <v>0</v>
      </c>
      <c r="BI397" s="176">
        <f>IF(N397="nulová",J397,0)</f>
        <v>0</v>
      </c>
      <c r="BJ397" s="17" t="s">
        <v>9</v>
      </c>
      <c r="BK397" s="176">
        <f>ROUND(I397*H397,0)</f>
        <v>0</v>
      </c>
      <c r="BL397" s="17" t="s">
        <v>222</v>
      </c>
      <c r="BM397" s="17" t="s">
        <v>615</v>
      </c>
    </row>
    <row r="398" spans="2:65" s="11" customFormat="1" x14ac:dyDescent="0.3">
      <c r="B398" s="177"/>
      <c r="D398" s="178" t="s">
        <v>224</v>
      </c>
      <c r="E398" s="179" t="s">
        <v>3</v>
      </c>
      <c r="F398" s="180" t="s">
        <v>616</v>
      </c>
      <c r="H398" s="181">
        <v>20.684999999999999</v>
      </c>
      <c r="I398" s="182"/>
      <c r="L398" s="177"/>
      <c r="M398" s="183"/>
      <c r="N398" s="184"/>
      <c r="O398" s="184"/>
      <c r="P398" s="184"/>
      <c r="Q398" s="184"/>
      <c r="R398" s="184"/>
      <c r="S398" s="184"/>
      <c r="T398" s="185"/>
      <c r="AT398" s="179" t="s">
        <v>224</v>
      </c>
      <c r="AU398" s="179" t="s">
        <v>81</v>
      </c>
      <c r="AV398" s="11" t="s">
        <v>81</v>
      </c>
      <c r="AW398" s="11" t="s">
        <v>36</v>
      </c>
      <c r="AX398" s="11" t="s">
        <v>73</v>
      </c>
      <c r="AY398" s="179" t="s">
        <v>215</v>
      </c>
    </row>
    <row r="399" spans="2:65" s="11" customFormat="1" x14ac:dyDescent="0.3">
      <c r="B399" s="177"/>
      <c r="D399" s="178" t="s">
        <v>224</v>
      </c>
      <c r="E399" s="179" t="s">
        <v>3</v>
      </c>
      <c r="F399" s="180" t="s">
        <v>617</v>
      </c>
      <c r="H399" s="181">
        <v>-5.91</v>
      </c>
      <c r="I399" s="182"/>
      <c r="L399" s="177"/>
      <c r="M399" s="183"/>
      <c r="N399" s="184"/>
      <c r="O399" s="184"/>
      <c r="P399" s="184"/>
      <c r="Q399" s="184"/>
      <c r="R399" s="184"/>
      <c r="S399" s="184"/>
      <c r="T399" s="185"/>
      <c r="AT399" s="179" t="s">
        <v>224</v>
      </c>
      <c r="AU399" s="179" t="s">
        <v>81</v>
      </c>
      <c r="AV399" s="11" t="s">
        <v>81</v>
      </c>
      <c r="AW399" s="11" t="s">
        <v>36</v>
      </c>
      <c r="AX399" s="11" t="s">
        <v>73</v>
      </c>
      <c r="AY399" s="179" t="s">
        <v>215</v>
      </c>
    </row>
    <row r="400" spans="2:65" s="11" customFormat="1" x14ac:dyDescent="0.3">
      <c r="B400" s="177"/>
      <c r="D400" s="178" t="s">
        <v>224</v>
      </c>
      <c r="E400" s="179" t="s">
        <v>3</v>
      </c>
      <c r="F400" s="180" t="s">
        <v>618</v>
      </c>
      <c r="H400" s="181">
        <v>25.452999999999999</v>
      </c>
      <c r="I400" s="182"/>
      <c r="L400" s="177"/>
      <c r="M400" s="183"/>
      <c r="N400" s="184"/>
      <c r="O400" s="184"/>
      <c r="P400" s="184"/>
      <c r="Q400" s="184"/>
      <c r="R400" s="184"/>
      <c r="S400" s="184"/>
      <c r="T400" s="185"/>
      <c r="AT400" s="179" t="s">
        <v>224</v>
      </c>
      <c r="AU400" s="179" t="s">
        <v>81</v>
      </c>
      <c r="AV400" s="11" t="s">
        <v>81</v>
      </c>
      <c r="AW400" s="11" t="s">
        <v>36</v>
      </c>
      <c r="AX400" s="11" t="s">
        <v>73</v>
      </c>
      <c r="AY400" s="179" t="s">
        <v>215</v>
      </c>
    </row>
    <row r="401" spans="2:65" s="11" customFormat="1" x14ac:dyDescent="0.3">
      <c r="B401" s="177"/>
      <c r="D401" s="178" t="s">
        <v>224</v>
      </c>
      <c r="E401" s="179" t="s">
        <v>3</v>
      </c>
      <c r="F401" s="180" t="s">
        <v>619</v>
      </c>
      <c r="H401" s="181">
        <v>-1.5760000000000001</v>
      </c>
      <c r="I401" s="182"/>
      <c r="L401" s="177"/>
      <c r="M401" s="183"/>
      <c r="N401" s="184"/>
      <c r="O401" s="184"/>
      <c r="P401" s="184"/>
      <c r="Q401" s="184"/>
      <c r="R401" s="184"/>
      <c r="S401" s="184"/>
      <c r="T401" s="185"/>
      <c r="AT401" s="179" t="s">
        <v>224</v>
      </c>
      <c r="AU401" s="179" t="s">
        <v>81</v>
      </c>
      <c r="AV401" s="11" t="s">
        <v>81</v>
      </c>
      <c r="AW401" s="11" t="s">
        <v>36</v>
      </c>
      <c r="AX401" s="11" t="s">
        <v>73</v>
      </c>
      <c r="AY401" s="179" t="s">
        <v>215</v>
      </c>
    </row>
    <row r="402" spans="2:65" s="12" customFormat="1" x14ac:dyDescent="0.3">
      <c r="B402" s="186"/>
      <c r="D402" s="195" t="s">
        <v>224</v>
      </c>
      <c r="E402" s="207" t="s">
        <v>3</v>
      </c>
      <c r="F402" s="208" t="s">
        <v>266</v>
      </c>
      <c r="H402" s="209">
        <v>38.652000000000001</v>
      </c>
      <c r="I402" s="190"/>
      <c r="L402" s="186"/>
      <c r="M402" s="191"/>
      <c r="N402" s="192"/>
      <c r="O402" s="192"/>
      <c r="P402" s="192"/>
      <c r="Q402" s="192"/>
      <c r="R402" s="192"/>
      <c r="S402" s="192"/>
      <c r="T402" s="193"/>
      <c r="AT402" s="187" t="s">
        <v>224</v>
      </c>
      <c r="AU402" s="187" t="s">
        <v>81</v>
      </c>
      <c r="AV402" s="12" t="s">
        <v>229</v>
      </c>
      <c r="AW402" s="12" t="s">
        <v>36</v>
      </c>
      <c r="AX402" s="12" t="s">
        <v>9</v>
      </c>
      <c r="AY402" s="187" t="s">
        <v>215</v>
      </c>
    </row>
    <row r="403" spans="2:65" s="1" customFormat="1" ht="22.5" customHeight="1" x14ac:dyDescent="0.3">
      <c r="B403" s="164"/>
      <c r="C403" s="165" t="s">
        <v>620</v>
      </c>
      <c r="D403" s="165" t="s">
        <v>217</v>
      </c>
      <c r="E403" s="166" t="s">
        <v>621</v>
      </c>
      <c r="F403" s="167" t="s">
        <v>622</v>
      </c>
      <c r="G403" s="168" t="s">
        <v>277</v>
      </c>
      <c r="H403" s="169">
        <v>7.2060000000000004</v>
      </c>
      <c r="I403" s="170"/>
      <c r="J403" s="171">
        <f>ROUND(I403*H403,0)</f>
        <v>0</v>
      </c>
      <c r="K403" s="167" t="s">
        <v>221</v>
      </c>
      <c r="L403" s="34"/>
      <c r="M403" s="172" t="s">
        <v>3</v>
      </c>
      <c r="N403" s="173" t="s">
        <v>44</v>
      </c>
      <c r="O403" s="35"/>
      <c r="P403" s="174">
        <f>O403*H403</f>
        <v>0</v>
      </c>
      <c r="Q403" s="174">
        <v>0</v>
      </c>
      <c r="R403" s="174">
        <f>Q403*H403</f>
        <v>0</v>
      </c>
      <c r="S403" s="174">
        <v>0.113</v>
      </c>
      <c r="T403" s="175">
        <f>S403*H403</f>
        <v>0.81427800000000006</v>
      </c>
      <c r="AR403" s="17" t="s">
        <v>222</v>
      </c>
      <c r="AT403" s="17" t="s">
        <v>217</v>
      </c>
      <c r="AU403" s="17" t="s">
        <v>81</v>
      </c>
      <c r="AY403" s="17" t="s">
        <v>215</v>
      </c>
      <c r="BE403" s="176">
        <f>IF(N403="základní",J403,0)</f>
        <v>0</v>
      </c>
      <c r="BF403" s="176">
        <f>IF(N403="snížená",J403,0)</f>
        <v>0</v>
      </c>
      <c r="BG403" s="176">
        <f>IF(N403="zákl. přenesená",J403,0)</f>
        <v>0</v>
      </c>
      <c r="BH403" s="176">
        <f>IF(N403="sníž. přenesená",J403,0)</f>
        <v>0</v>
      </c>
      <c r="BI403" s="176">
        <f>IF(N403="nulová",J403,0)</f>
        <v>0</v>
      </c>
      <c r="BJ403" s="17" t="s">
        <v>9</v>
      </c>
      <c r="BK403" s="176">
        <f>ROUND(I403*H403,0)</f>
        <v>0</v>
      </c>
      <c r="BL403" s="17" t="s">
        <v>222</v>
      </c>
      <c r="BM403" s="17" t="s">
        <v>623</v>
      </c>
    </row>
    <row r="404" spans="2:65" s="11" customFormat="1" x14ac:dyDescent="0.3">
      <c r="B404" s="177"/>
      <c r="D404" s="178" t="s">
        <v>224</v>
      </c>
      <c r="E404" s="179" t="s">
        <v>3</v>
      </c>
      <c r="F404" s="180" t="s">
        <v>624</v>
      </c>
      <c r="H404" s="181">
        <v>10.752000000000001</v>
      </c>
      <c r="I404" s="182"/>
      <c r="L404" s="177"/>
      <c r="M404" s="183"/>
      <c r="N404" s="184"/>
      <c r="O404" s="184"/>
      <c r="P404" s="184"/>
      <c r="Q404" s="184"/>
      <c r="R404" s="184"/>
      <c r="S404" s="184"/>
      <c r="T404" s="185"/>
      <c r="AT404" s="179" t="s">
        <v>224</v>
      </c>
      <c r="AU404" s="179" t="s">
        <v>81</v>
      </c>
      <c r="AV404" s="11" t="s">
        <v>81</v>
      </c>
      <c r="AW404" s="11" t="s">
        <v>36</v>
      </c>
      <c r="AX404" s="11" t="s">
        <v>73</v>
      </c>
      <c r="AY404" s="179" t="s">
        <v>215</v>
      </c>
    </row>
    <row r="405" spans="2:65" s="11" customFormat="1" x14ac:dyDescent="0.3">
      <c r="B405" s="177"/>
      <c r="D405" s="178" t="s">
        <v>224</v>
      </c>
      <c r="E405" s="179" t="s">
        <v>3</v>
      </c>
      <c r="F405" s="180" t="s">
        <v>625</v>
      </c>
      <c r="H405" s="181">
        <v>-3.5459999999999998</v>
      </c>
      <c r="I405" s="182"/>
      <c r="L405" s="177"/>
      <c r="M405" s="183"/>
      <c r="N405" s="184"/>
      <c r="O405" s="184"/>
      <c r="P405" s="184"/>
      <c r="Q405" s="184"/>
      <c r="R405" s="184"/>
      <c r="S405" s="184"/>
      <c r="T405" s="185"/>
      <c r="AT405" s="179" t="s">
        <v>224</v>
      </c>
      <c r="AU405" s="179" t="s">
        <v>81</v>
      </c>
      <c r="AV405" s="11" t="s">
        <v>81</v>
      </c>
      <c r="AW405" s="11" t="s">
        <v>36</v>
      </c>
      <c r="AX405" s="11" t="s">
        <v>73</v>
      </c>
      <c r="AY405" s="179" t="s">
        <v>215</v>
      </c>
    </row>
    <row r="406" spans="2:65" s="12" customFormat="1" x14ac:dyDescent="0.3">
      <c r="B406" s="186"/>
      <c r="D406" s="195" t="s">
        <v>224</v>
      </c>
      <c r="E406" s="207" t="s">
        <v>3</v>
      </c>
      <c r="F406" s="208" t="s">
        <v>266</v>
      </c>
      <c r="H406" s="209">
        <v>7.2060000000000004</v>
      </c>
      <c r="I406" s="190"/>
      <c r="L406" s="186"/>
      <c r="M406" s="191"/>
      <c r="N406" s="192"/>
      <c r="O406" s="192"/>
      <c r="P406" s="192"/>
      <c r="Q406" s="192"/>
      <c r="R406" s="192"/>
      <c r="S406" s="192"/>
      <c r="T406" s="193"/>
      <c r="AT406" s="187" t="s">
        <v>224</v>
      </c>
      <c r="AU406" s="187" t="s">
        <v>81</v>
      </c>
      <c r="AV406" s="12" t="s">
        <v>229</v>
      </c>
      <c r="AW406" s="12" t="s">
        <v>36</v>
      </c>
      <c r="AX406" s="12" t="s">
        <v>9</v>
      </c>
      <c r="AY406" s="187" t="s">
        <v>215</v>
      </c>
    </row>
    <row r="407" spans="2:65" s="1" customFormat="1" ht="22.5" customHeight="1" x14ac:dyDescent="0.3">
      <c r="B407" s="164"/>
      <c r="C407" s="165" t="s">
        <v>626</v>
      </c>
      <c r="D407" s="165" t="s">
        <v>217</v>
      </c>
      <c r="E407" s="166" t="s">
        <v>627</v>
      </c>
      <c r="F407" s="167" t="s">
        <v>628</v>
      </c>
      <c r="G407" s="168" t="s">
        <v>345</v>
      </c>
      <c r="H407" s="169">
        <v>11.25</v>
      </c>
      <c r="I407" s="170"/>
      <c r="J407" s="171">
        <f>ROUND(I407*H407,0)</f>
        <v>0</v>
      </c>
      <c r="K407" s="167" t="s">
        <v>221</v>
      </c>
      <c r="L407" s="34"/>
      <c r="M407" s="172" t="s">
        <v>3</v>
      </c>
      <c r="N407" s="173" t="s">
        <v>44</v>
      </c>
      <c r="O407" s="35"/>
      <c r="P407" s="174">
        <f>O407*H407</f>
        <v>0</v>
      </c>
      <c r="Q407" s="174">
        <v>0</v>
      </c>
      <c r="R407" s="174">
        <f>Q407*H407</f>
        <v>0</v>
      </c>
      <c r="S407" s="174">
        <v>0.37</v>
      </c>
      <c r="T407" s="175">
        <f>S407*H407</f>
        <v>4.1624999999999996</v>
      </c>
      <c r="AR407" s="17" t="s">
        <v>222</v>
      </c>
      <c r="AT407" s="17" t="s">
        <v>217</v>
      </c>
      <c r="AU407" s="17" t="s">
        <v>81</v>
      </c>
      <c r="AY407" s="17" t="s">
        <v>215</v>
      </c>
      <c r="BE407" s="176">
        <f>IF(N407="základní",J407,0)</f>
        <v>0</v>
      </c>
      <c r="BF407" s="176">
        <f>IF(N407="snížená",J407,0)</f>
        <v>0</v>
      </c>
      <c r="BG407" s="176">
        <f>IF(N407="zákl. přenesená",J407,0)</f>
        <v>0</v>
      </c>
      <c r="BH407" s="176">
        <f>IF(N407="sníž. přenesená",J407,0)</f>
        <v>0</v>
      </c>
      <c r="BI407" s="176">
        <f>IF(N407="nulová",J407,0)</f>
        <v>0</v>
      </c>
      <c r="BJ407" s="17" t="s">
        <v>9</v>
      </c>
      <c r="BK407" s="176">
        <f>ROUND(I407*H407,0)</f>
        <v>0</v>
      </c>
      <c r="BL407" s="17" t="s">
        <v>222</v>
      </c>
      <c r="BM407" s="17" t="s">
        <v>629</v>
      </c>
    </row>
    <row r="408" spans="2:65" s="11" customFormat="1" x14ac:dyDescent="0.3">
      <c r="B408" s="177"/>
      <c r="D408" s="178" t="s">
        <v>224</v>
      </c>
      <c r="E408" s="179" t="s">
        <v>3</v>
      </c>
      <c r="F408" s="180" t="s">
        <v>630</v>
      </c>
      <c r="H408" s="181">
        <v>6</v>
      </c>
      <c r="I408" s="182"/>
      <c r="L408" s="177"/>
      <c r="M408" s="183"/>
      <c r="N408" s="184"/>
      <c r="O408" s="184"/>
      <c r="P408" s="184"/>
      <c r="Q408" s="184"/>
      <c r="R408" s="184"/>
      <c r="S408" s="184"/>
      <c r="T408" s="185"/>
      <c r="AT408" s="179" t="s">
        <v>224</v>
      </c>
      <c r="AU408" s="179" t="s">
        <v>81</v>
      </c>
      <c r="AV408" s="11" t="s">
        <v>81</v>
      </c>
      <c r="AW408" s="11" t="s">
        <v>36</v>
      </c>
      <c r="AX408" s="11" t="s">
        <v>73</v>
      </c>
      <c r="AY408" s="179" t="s">
        <v>215</v>
      </c>
    </row>
    <row r="409" spans="2:65" s="11" customFormat="1" x14ac:dyDescent="0.3">
      <c r="B409" s="177"/>
      <c r="D409" s="178" t="s">
        <v>224</v>
      </c>
      <c r="E409" s="179" t="s">
        <v>3</v>
      </c>
      <c r="F409" s="180" t="s">
        <v>631</v>
      </c>
      <c r="H409" s="181">
        <v>5.25</v>
      </c>
      <c r="I409" s="182"/>
      <c r="L409" s="177"/>
      <c r="M409" s="183"/>
      <c r="N409" s="184"/>
      <c r="O409" s="184"/>
      <c r="P409" s="184"/>
      <c r="Q409" s="184"/>
      <c r="R409" s="184"/>
      <c r="S409" s="184"/>
      <c r="T409" s="185"/>
      <c r="AT409" s="179" t="s">
        <v>224</v>
      </c>
      <c r="AU409" s="179" t="s">
        <v>81</v>
      </c>
      <c r="AV409" s="11" t="s">
        <v>81</v>
      </c>
      <c r="AW409" s="11" t="s">
        <v>36</v>
      </c>
      <c r="AX409" s="11" t="s">
        <v>73</v>
      </c>
      <c r="AY409" s="179" t="s">
        <v>215</v>
      </c>
    </row>
    <row r="410" spans="2:65" s="12" customFormat="1" x14ac:dyDescent="0.3">
      <c r="B410" s="186"/>
      <c r="D410" s="195" t="s">
        <v>224</v>
      </c>
      <c r="E410" s="207" t="s">
        <v>3</v>
      </c>
      <c r="F410" s="208" t="s">
        <v>266</v>
      </c>
      <c r="H410" s="209">
        <v>11.25</v>
      </c>
      <c r="I410" s="190"/>
      <c r="L410" s="186"/>
      <c r="M410" s="191"/>
      <c r="N410" s="192"/>
      <c r="O410" s="192"/>
      <c r="P410" s="192"/>
      <c r="Q410" s="192"/>
      <c r="R410" s="192"/>
      <c r="S410" s="192"/>
      <c r="T410" s="193"/>
      <c r="AT410" s="187" t="s">
        <v>224</v>
      </c>
      <c r="AU410" s="187" t="s">
        <v>81</v>
      </c>
      <c r="AV410" s="12" t="s">
        <v>229</v>
      </c>
      <c r="AW410" s="12" t="s">
        <v>36</v>
      </c>
      <c r="AX410" s="12" t="s">
        <v>9</v>
      </c>
      <c r="AY410" s="187" t="s">
        <v>215</v>
      </c>
    </row>
    <row r="411" spans="2:65" s="1" customFormat="1" ht="22.5" customHeight="1" x14ac:dyDescent="0.3">
      <c r="B411" s="164"/>
      <c r="C411" s="165" t="s">
        <v>632</v>
      </c>
      <c r="D411" s="165" t="s">
        <v>217</v>
      </c>
      <c r="E411" s="166" t="s">
        <v>633</v>
      </c>
      <c r="F411" s="167" t="s">
        <v>634</v>
      </c>
      <c r="G411" s="168" t="s">
        <v>220</v>
      </c>
      <c r="H411" s="169">
        <v>0.53100000000000003</v>
      </c>
      <c r="I411" s="170"/>
      <c r="J411" s="171">
        <f>ROUND(I411*H411,0)</f>
        <v>0</v>
      </c>
      <c r="K411" s="167" t="s">
        <v>221</v>
      </c>
      <c r="L411" s="34"/>
      <c r="M411" s="172" t="s">
        <v>3</v>
      </c>
      <c r="N411" s="173" t="s">
        <v>44</v>
      </c>
      <c r="O411" s="35"/>
      <c r="P411" s="174">
        <f>O411*H411</f>
        <v>0</v>
      </c>
      <c r="Q411" s="174">
        <v>0</v>
      </c>
      <c r="R411" s="174">
        <f>Q411*H411</f>
        <v>0</v>
      </c>
      <c r="S411" s="174">
        <v>2.4</v>
      </c>
      <c r="T411" s="175">
        <f>S411*H411</f>
        <v>1.2744</v>
      </c>
      <c r="AR411" s="17" t="s">
        <v>222</v>
      </c>
      <c r="AT411" s="17" t="s">
        <v>217</v>
      </c>
      <c r="AU411" s="17" t="s">
        <v>81</v>
      </c>
      <c r="AY411" s="17" t="s">
        <v>215</v>
      </c>
      <c r="BE411" s="176">
        <f>IF(N411="základní",J411,0)</f>
        <v>0</v>
      </c>
      <c r="BF411" s="176">
        <f>IF(N411="snížená",J411,0)</f>
        <v>0</v>
      </c>
      <c r="BG411" s="176">
        <f>IF(N411="zákl. přenesená",J411,0)</f>
        <v>0</v>
      </c>
      <c r="BH411" s="176">
        <f>IF(N411="sníž. přenesená",J411,0)</f>
        <v>0</v>
      </c>
      <c r="BI411" s="176">
        <f>IF(N411="nulová",J411,0)</f>
        <v>0</v>
      </c>
      <c r="BJ411" s="17" t="s">
        <v>9</v>
      </c>
      <c r="BK411" s="176">
        <f>ROUND(I411*H411,0)</f>
        <v>0</v>
      </c>
      <c r="BL411" s="17" t="s">
        <v>222</v>
      </c>
      <c r="BM411" s="17" t="s">
        <v>635</v>
      </c>
    </row>
    <row r="412" spans="2:65" s="11" customFormat="1" x14ac:dyDescent="0.3">
      <c r="B412" s="177"/>
      <c r="D412" s="195" t="s">
        <v>224</v>
      </c>
      <c r="E412" s="204" t="s">
        <v>3</v>
      </c>
      <c r="F412" s="205" t="s">
        <v>636</v>
      </c>
      <c r="H412" s="206">
        <v>0.53100000000000003</v>
      </c>
      <c r="I412" s="182"/>
      <c r="L412" s="177"/>
      <c r="M412" s="183"/>
      <c r="N412" s="184"/>
      <c r="O412" s="184"/>
      <c r="P412" s="184"/>
      <c r="Q412" s="184"/>
      <c r="R412" s="184"/>
      <c r="S412" s="184"/>
      <c r="T412" s="185"/>
      <c r="AT412" s="179" t="s">
        <v>224</v>
      </c>
      <c r="AU412" s="179" t="s">
        <v>81</v>
      </c>
      <c r="AV412" s="11" t="s">
        <v>81</v>
      </c>
      <c r="AW412" s="11" t="s">
        <v>36</v>
      </c>
      <c r="AX412" s="11" t="s">
        <v>9</v>
      </c>
      <c r="AY412" s="179" t="s">
        <v>215</v>
      </c>
    </row>
    <row r="413" spans="2:65" s="1" customFormat="1" ht="31.5" customHeight="1" x14ac:dyDescent="0.3">
      <c r="B413" s="164"/>
      <c r="C413" s="165" t="s">
        <v>637</v>
      </c>
      <c r="D413" s="165" t="s">
        <v>217</v>
      </c>
      <c r="E413" s="166" t="s">
        <v>638</v>
      </c>
      <c r="F413" s="167" t="s">
        <v>639</v>
      </c>
      <c r="G413" s="168" t="s">
        <v>220</v>
      </c>
      <c r="H413" s="169">
        <v>2.4500000000000002</v>
      </c>
      <c r="I413" s="170"/>
      <c r="J413" s="171">
        <f>ROUND(I413*H413,0)</f>
        <v>0</v>
      </c>
      <c r="K413" s="167" t="s">
        <v>221</v>
      </c>
      <c r="L413" s="34"/>
      <c r="M413" s="172" t="s">
        <v>3</v>
      </c>
      <c r="N413" s="173" t="s">
        <v>44</v>
      </c>
      <c r="O413" s="35"/>
      <c r="P413" s="174">
        <f>O413*H413</f>
        <v>0</v>
      </c>
      <c r="Q413" s="174">
        <v>0</v>
      </c>
      <c r="R413" s="174">
        <f>Q413*H413</f>
        <v>0</v>
      </c>
      <c r="S413" s="174">
        <v>2.2000000000000002</v>
      </c>
      <c r="T413" s="175">
        <f>S413*H413</f>
        <v>5.3900000000000006</v>
      </c>
      <c r="AR413" s="17" t="s">
        <v>222</v>
      </c>
      <c r="AT413" s="17" t="s">
        <v>217</v>
      </c>
      <c r="AU413" s="17" t="s">
        <v>81</v>
      </c>
      <c r="AY413" s="17" t="s">
        <v>215</v>
      </c>
      <c r="BE413" s="176">
        <f>IF(N413="základní",J413,0)</f>
        <v>0</v>
      </c>
      <c r="BF413" s="176">
        <f>IF(N413="snížená",J413,0)</f>
        <v>0</v>
      </c>
      <c r="BG413" s="176">
        <f>IF(N413="zákl. přenesená",J413,0)</f>
        <v>0</v>
      </c>
      <c r="BH413" s="176">
        <f>IF(N413="sníž. přenesená",J413,0)</f>
        <v>0</v>
      </c>
      <c r="BI413" s="176">
        <f>IF(N413="nulová",J413,0)</f>
        <v>0</v>
      </c>
      <c r="BJ413" s="17" t="s">
        <v>9</v>
      </c>
      <c r="BK413" s="176">
        <f>ROUND(I413*H413,0)</f>
        <v>0</v>
      </c>
      <c r="BL413" s="17" t="s">
        <v>222</v>
      </c>
      <c r="BM413" s="17" t="s">
        <v>640</v>
      </c>
    </row>
    <row r="414" spans="2:65" s="11" customFormat="1" x14ac:dyDescent="0.3">
      <c r="B414" s="177"/>
      <c r="D414" s="178" t="s">
        <v>224</v>
      </c>
      <c r="E414" s="179" t="s">
        <v>3</v>
      </c>
      <c r="F414" s="180" t="s">
        <v>641</v>
      </c>
      <c r="H414" s="181">
        <v>2</v>
      </c>
      <c r="I414" s="182"/>
      <c r="L414" s="177"/>
      <c r="M414" s="183"/>
      <c r="N414" s="184"/>
      <c r="O414" s="184"/>
      <c r="P414" s="184"/>
      <c r="Q414" s="184"/>
      <c r="R414" s="184"/>
      <c r="S414" s="184"/>
      <c r="T414" s="185"/>
      <c r="AT414" s="179" t="s">
        <v>224</v>
      </c>
      <c r="AU414" s="179" t="s">
        <v>81</v>
      </c>
      <c r="AV414" s="11" t="s">
        <v>81</v>
      </c>
      <c r="AW414" s="11" t="s">
        <v>36</v>
      </c>
      <c r="AX414" s="11" t="s">
        <v>73</v>
      </c>
      <c r="AY414" s="179" t="s">
        <v>215</v>
      </c>
    </row>
    <row r="415" spans="2:65" s="11" customFormat="1" x14ac:dyDescent="0.3">
      <c r="B415" s="177"/>
      <c r="D415" s="178" t="s">
        <v>224</v>
      </c>
      <c r="E415" s="179" t="s">
        <v>3</v>
      </c>
      <c r="F415" s="180" t="s">
        <v>642</v>
      </c>
      <c r="H415" s="181">
        <v>0.45</v>
      </c>
      <c r="I415" s="182"/>
      <c r="L415" s="177"/>
      <c r="M415" s="183"/>
      <c r="N415" s="184"/>
      <c r="O415" s="184"/>
      <c r="P415" s="184"/>
      <c r="Q415" s="184"/>
      <c r="R415" s="184"/>
      <c r="S415" s="184"/>
      <c r="T415" s="185"/>
      <c r="AT415" s="179" t="s">
        <v>224</v>
      </c>
      <c r="AU415" s="179" t="s">
        <v>81</v>
      </c>
      <c r="AV415" s="11" t="s">
        <v>81</v>
      </c>
      <c r="AW415" s="11" t="s">
        <v>36</v>
      </c>
      <c r="AX415" s="11" t="s">
        <v>73</v>
      </c>
      <c r="AY415" s="179" t="s">
        <v>215</v>
      </c>
    </row>
    <row r="416" spans="2:65" s="12" customFormat="1" x14ac:dyDescent="0.3">
      <c r="B416" s="186"/>
      <c r="D416" s="195" t="s">
        <v>224</v>
      </c>
      <c r="E416" s="207" t="s">
        <v>3</v>
      </c>
      <c r="F416" s="208" t="s">
        <v>266</v>
      </c>
      <c r="H416" s="209">
        <v>2.4500000000000002</v>
      </c>
      <c r="I416" s="190"/>
      <c r="L416" s="186"/>
      <c r="M416" s="191"/>
      <c r="N416" s="192"/>
      <c r="O416" s="192"/>
      <c r="P416" s="192"/>
      <c r="Q416" s="192"/>
      <c r="R416" s="192"/>
      <c r="S416" s="192"/>
      <c r="T416" s="193"/>
      <c r="AT416" s="187" t="s">
        <v>224</v>
      </c>
      <c r="AU416" s="187" t="s">
        <v>81</v>
      </c>
      <c r="AV416" s="12" t="s">
        <v>229</v>
      </c>
      <c r="AW416" s="12" t="s">
        <v>36</v>
      </c>
      <c r="AX416" s="12" t="s">
        <v>9</v>
      </c>
      <c r="AY416" s="187" t="s">
        <v>215</v>
      </c>
    </row>
    <row r="417" spans="2:65" s="1" customFormat="1" ht="31.5" customHeight="1" x14ac:dyDescent="0.3">
      <c r="B417" s="164"/>
      <c r="C417" s="165" t="s">
        <v>643</v>
      </c>
      <c r="D417" s="165" t="s">
        <v>217</v>
      </c>
      <c r="E417" s="166" t="s">
        <v>644</v>
      </c>
      <c r="F417" s="167" t="s">
        <v>645</v>
      </c>
      <c r="G417" s="168" t="s">
        <v>220</v>
      </c>
      <c r="H417" s="169">
        <v>2.4500000000000002</v>
      </c>
      <c r="I417" s="170"/>
      <c r="J417" s="171">
        <f>ROUND(I417*H417,0)</f>
        <v>0</v>
      </c>
      <c r="K417" s="167" t="s">
        <v>221</v>
      </c>
      <c r="L417" s="34"/>
      <c r="M417" s="172" t="s">
        <v>3</v>
      </c>
      <c r="N417" s="173" t="s">
        <v>44</v>
      </c>
      <c r="O417" s="35"/>
      <c r="P417" s="174">
        <f>O417*H417</f>
        <v>0</v>
      </c>
      <c r="Q417" s="174">
        <v>0</v>
      </c>
      <c r="R417" s="174">
        <f>Q417*H417</f>
        <v>0</v>
      </c>
      <c r="S417" s="174">
        <v>2.2000000000000002</v>
      </c>
      <c r="T417" s="175">
        <f>S417*H417</f>
        <v>5.3900000000000006</v>
      </c>
      <c r="AR417" s="17" t="s">
        <v>222</v>
      </c>
      <c r="AT417" s="17" t="s">
        <v>217</v>
      </c>
      <c r="AU417" s="17" t="s">
        <v>81</v>
      </c>
      <c r="AY417" s="17" t="s">
        <v>215</v>
      </c>
      <c r="BE417" s="176">
        <f>IF(N417="základní",J417,0)</f>
        <v>0</v>
      </c>
      <c r="BF417" s="176">
        <f>IF(N417="snížená",J417,0)</f>
        <v>0</v>
      </c>
      <c r="BG417" s="176">
        <f>IF(N417="zákl. přenesená",J417,0)</f>
        <v>0</v>
      </c>
      <c r="BH417" s="176">
        <f>IF(N417="sníž. přenesená",J417,0)</f>
        <v>0</v>
      </c>
      <c r="BI417" s="176">
        <f>IF(N417="nulová",J417,0)</f>
        <v>0</v>
      </c>
      <c r="BJ417" s="17" t="s">
        <v>9</v>
      </c>
      <c r="BK417" s="176">
        <f>ROUND(I417*H417,0)</f>
        <v>0</v>
      </c>
      <c r="BL417" s="17" t="s">
        <v>222</v>
      </c>
      <c r="BM417" s="17" t="s">
        <v>646</v>
      </c>
    </row>
    <row r="418" spans="2:65" s="11" customFormat="1" x14ac:dyDescent="0.3">
      <c r="B418" s="177"/>
      <c r="D418" s="178" t="s">
        <v>224</v>
      </c>
      <c r="E418" s="179" t="s">
        <v>3</v>
      </c>
      <c r="F418" s="180" t="s">
        <v>641</v>
      </c>
      <c r="H418" s="181">
        <v>2</v>
      </c>
      <c r="I418" s="182"/>
      <c r="L418" s="177"/>
      <c r="M418" s="183"/>
      <c r="N418" s="184"/>
      <c r="O418" s="184"/>
      <c r="P418" s="184"/>
      <c r="Q418" s="184"/>
      <c r="R418" s="184"/>
      <c r="S418" s="184"/>
      <c r="T418" s="185"/>
      <c r="AT418" s="179" t="s">
        <v>224</v>
      </c>
      <c r="AU418" s="179" t="s">
        <v>81</v>
      </c>
      <c r="AV418" s="11" t="s">
        <v>81</v>
      </c>
      <c r="AW418" s="11" t="s">
        <v>36</v>
      </c>
      <c r="AX418" s="11" t="s">
        <v>73</v>
      </c>
      <c r="AY418" s="179" t="s">
        <v>215</v>
      </c>
    </row>
    <row r="419" spans="2:65" s="11" customFormat="1" x14ac:dyDescent="0.3">
      <c r="B419" s="177"/>
      <c r="D419" s="178" t="s">
        <v>224</v>
      </c>
      <c r="E419" s="179" t="s">
        <v>3</v>
      </c>
      <c r="F419" s="180" t="s">
        <v>642</v>
      </c>
      <c r="H419" s="181">
        <v>0.45</v>
      </c>
      <c r="I419" s="182"/>
      <c r="L419" s="177"/>
      <c r="M419" s="183"/>
      <c r="N419" s="184"/>
      <c r="O419" s="184"/>
      <c r="P419" s="184"/>
      <c r="Q419" s="184"/>
      <c r="R419" s="184"/>
      <c r="S419" s="184"/>
      <c r="T419" s="185"/>
      <c r="AT419" s="179" t="s">
        <v>224</v>
      </c>
      <c r="AU419" s="179" t="s">
        <v>81</v>
      </c>
      <c r="AV419" s="11" t="s">
        <v>81</v>
      </c>
      <c r="AW419" s="11" t="s">
        <v>36</v>
      </c>
      <c r="AX419" s="11" t="s">
        <v>73</v>
      </c>
      <c r="AY419" s="179" t="s">
        <v>215</v>
      </c>
    </row>
    <row r="420" spans="2:65" s="12" customFormat="1" x14ac:dyDescent="0.3">
      <c r="B420" s="186"/>
      <c r="D420" s="195" t="s">
        <v>224</v>
      </c>
      <c r="E420" s="207" t="s">
        <v>3</v>
      </c>
      <c r="F420" s="208" t="s">
        <v>266</v>
      </c>
      <c r="H420" s="209">
        <v>2.4500000000000002</v>
      </c>
      <c r="I420" s="190"/>
      <c r="L420" s="186"/>
      <c r="M420" s="191"/>
      <c r="N420" s="192"/>
      <c r="O420" s="192"/>
      <c r="P420" s="192"/>
      <c r="Q420" s="192"/>
      <c r="R420" s="192"/>
      <c r="S420" s="192"/>
      <c r="T420" s="193"/>
      <c r="AT420" s="187" t="s">
        <v>224</v>
      </c>
      <c r="AU420" s="187" t="s">
        <v>81</v>
      </c>
      <c r="AV420" s="12" t="s">
        <v>229</v>
      </c>
      <c r="AW420" s="12" t="s">
        <v>36</v>
      </c>
      <c r="AX420" s="12" t="s">
        <v>9</v>
      </c>
      <c r="AY420" s="187" t="s">
        <v>215</v>
      </c>
    </row>
    <row r="421" spans="2:65" s="1" customFormat="1" ht="31.5" customHeight="1" x14ac:dyDescent="0.3">
      <c r="B421" s="164"/>
      <c r="C421" s="165" t="s">
        <v>647</v>
      </c>
      <c r="D421" s="165" t="s">
        <v>217</v>
      </c>
      <c r="E421" s="166" t="s">
        <v>648</v>
      </c>
      <c r="F421" s="167" t="s">
        <v>649</v>
      </c>
      <c r="G421" s="168" t="s">
        <v>277</v>
      </c>
      <c r="H421" s="169">
        <v>67.855000000000004</v>
      </c>
      <c r="I421" s="170"/>
      <c r="J421" s="171">
        <f>ROUND(I421*H421,0)</f>
        <v>0</v>
      </c>
      <c r="K421" s="167" t="s">
        <v>221</v>
      </c>
      <c r="L421" s="34"/>
      <c r="M421" s="172" t="s">
        <v>3</v>
      </c>
      <c r="N421" s="173" t="s">
        <v>44</v>
      </c>
      <c r="O421" s="35"/>
      <c r="P421" s="174">
        <f>O421*H421</f>
        <v>0</v>
      </c>
      <c r="Q421" s="174">
        <v>0</v>
      </c>
      <c r="R421" s="174">
        <f>Q421*H421</f>
        <v>0</v>
      </c>
      <c r="S421" s="174">
        <v>0.09</v>
      </c>
      <c r="T421" s="175">
        <f>S421*H421</f>
        <v>6.1069500000000003</v>
      </c>
      <c r="AR421" s="17" t="s">
        <v>222</v>
      </c>
      <c r="AT421" s="17" t="s">
        <v>217</v>
      </c>
      <c r="AU421" s="17" t="s">
        <v>81</v>
      </c>
      <c r="AY421" s="17" t="s">
        <v>215</v>
      </c>
      <c r="BE421" s="176">
        <f>IF(N421="základní",J421,0)</f>
        <v>0</v>
      </c>
      <c r="BF421" s="176">
        <f>IF(N421="snížená",J421,0)</f>
        <v>0</v>
      </c>
      <c r="BG421" s="176">
        <f>IF(N421="zákl. přenesená",J421,0)</f>
        <v>0</v>
      </c>
      <c r="BH421" s="176">
        <f>IF(N421="sníž. přenesená",J421,0)</f>
        <v>0</v>
      </c>
      <c r="BI421" s="176">
        <f>IF(N421="nulová",J421,0)</f>
        <v>0</v>
      </c>
      <c r="BJ421" s="17" t="s">
        <v>9</v>
      </c>
      <c r="BK421" s="176">
        <f>ROUND(I421*H421,0)</f>
        <v>0</v>
      </c>
      <c r="BL421" s="17" t="s">
        <v>222</v>
      </c>
      <c r="BM421" s="17" t="s">
        <v>650</v>
      </c>
    </row>
    <row r="422" spans="2:65" s="11" customFormat="1" x14ac:dyDescent="0.3">
      <c r="B422" s="177"/>
      <c r="D422" s="178" t="s">
        <v>224</v>
      </c>
      <c r="E422" s="179" t="s">
        <v>3</v>
      </c>
      <c r="F422" s="180" t="s">
        <v>121</v>
      </c>
      <c r="H422" s="181">
        <v>24.3</v>
      </c>
      <c r="I422" s="182"/>
      <c r="L422" s="177"/>
      <c r="M422" s="183"/>
      <c r="N422" s="184"/>
      <c r="O422" s="184"/>
      <c r="P422" s="184"/>
      <c r="Q422" s="184"/>
      <c r="R422" s="184"/>
      <c r="S422" s="184"/>
      <c r="T422" s="185"/>
      <c r="AT422" s="179" t="s">
        <v>224</v>
      </c>
      <c r="AU422" s="179" t="s">
        <v>81</v>
      </c>
      <c r="AV422" s="11" t="s">
        <v>81</v>
      </c>
      <c r="AW422" s="11" t="s">
        <v>36</v>
      </c>
      <c r="AX422" s="11" t="s">
        <v>73</v>
      </c>
      <c r="AY422" s="179" t="s">
        <v>215</v>
      </c>
    </row>
    <row r="423" spans="2:65" s="11" customFormat="1" x14ac:dyDescent="0.3">
      <c r="B423" s="177"/>
      <c r="D423" s="178" t="s">
        <v>224</v>
      </c>
      <c r="E423" s="179" t="s">
        <v>3</v>
      </c>
      <c r="F423" s="180" t="s">
        <v>123</v>
      </c>
      <c r="H423" s="181">
        <v>4.0999999999999996</v>
      </c>
      <c r="I423" s="182"/>
      <c r="L423" s="177"/>
      <c r="M423" s="183"/>
      <c r="N423" s="184"/>
      <c r="O423" s="184"/>
      <c r="P423" s="184"/>
      <c r="Q423" s="184"/>
      <c r="R423" s="184"/>
      <c r="S423" s="184"/>
      <c r="T423" s="185"/>
      <c r="AT423" s="179" t="s">
        <v>224</v>
      </c>
      <c r="AU423" s="179" t="s">
        <v>81</v>
      </c>
      <c r="AV423" s="11" t="s">
        <v>81</v>
      </c>
      <c r="AW423" s="11" t="s">
        <v>36</v>
      </c>
      <c r="AX423" s="11" t="s">
        <v>73</v>
      </c>
      <c r="AY423" s="179" t="s">
        <v>215</v>
      </c>
    </row>
    <row r="424" spans="2:65" s="11" customFormat="1" x14ac:dyDescent="0.3">
      <c r="B424" s="177"/>
      <c r="D424" s="178" t="s">
        <v>224</v>
      </c>
      <c r="E424" s="179" t="s">
        <v>3</v>
      </c>
      <c r="F424" s="180" t="s">
        <v>125</v>
      </c>
      <c r="H424" s="181">
        <v>22.5</v>
      </c>
      <c r="I424" s="182"/>
      <c r="L424" s="177"/>
      <c r="M424" s="183"/>
      <c r="N424" s="184"/>
      <c r="O424" s="184"/>
      <c r="P424" s="184"/>
      <c r="Q424" s="184"/>
      <c r="R424" s="184"/>
      <c r="S424" s="184"/>
      <c r="T424" s="185"/>
      <c r="AT424" s="179" t="s">
        <v>224</v>
      </c>
      <c r="AU424" s="179" t="s">
        <v>81</v>
      </c>
      <c r="AV424" s="11" t="s">
        <v>81</v>
      </c>
      <c r="AW424" s="11" t="s">
        <v>36</v>
      </c>
      <c r="AX424" s="11" t="s">
        <v>73</v>
      </c>
      <c r="AY424" s="179" t="s">
        <v>215</v>
      </c>
    </row>
    <row r="425" spans="2:65" s="11" customFormat="1" x14ac:dyDescent="0.3">
      <c r="B425" s="177"/>
      <c r="D425" s="178" t="s">
        <v>224</v>
      </c>
      <c r="E425" s="179" t="s">
        <v>3</v>
      </c>
      <c r="F425" s="180" t="s">
        <v>127</v>
      </c>
      <c r="H425" s="181">
        <v>3.2</v>
      </c>
      <c r="I425" s="182"/>
      <c r="L425" s="177"/>
      <c r="M425" s="183"/>
      <c r="N425" s="184"/>
      <c r="O425" s="184"/>
      <c r="P425" s="184"/>
      <c r="Q425" s="184"/>
      <c r="R425" s="184"/>
      <c r="S425" s="184"/>
      <c r="T425" s="185"/>
      <c r="AT425" s="179" t="s">
        <v>224</v>
      </c>
      <c r="AU425" s="179" t="s">
        <v>81</v>
      </c>
      <c r="AV425" s="11" t="s">
        <v>81</v>
      </c>
      <c r="AW425" s="11" t="s">
        <v>36</v>
      </c>
      <c r="AX425" s="11" t="s">
        <v>73</v>
      </c>
      <c r="AY425" s="179" t="s">
        <v>215</v>
      </c>
    </row>
    <row r="426" spans="2:65" s="11" customFormat="1" x14ac:dyDescent="0.3">
      <c r="B426" s="177"/>
      <c r="D426" s="178" t="s">
        <v>224</v>
      </c>
      <c r="E426" s="179" t="s">
        <v>3</v>
      </c>
      <c r="F426" s="180" t="s">
        <v>131</v>
      </c>
      <c r="H426" s="181">
        <v>8.2249999999999996</v>
      </c>
      <c r="I426" s="182"/>
      <c r="L426" s="177"/>
      <c r="M426" s="183"/>
      <c r="N426" s="184"/>
      <c r="O426" s="184"/>
      <c r="P426" s="184"/>
      <c r="Q426" s="184"/>
      <c r="R426" s="184"/>
      <c r="S426" s="184"/>
      <c r="T426" s="185"/>
      <c r="AT426" s="179" t="s">
        <v>224</v>
      </c>
      <c r="AU426" s="179" t="s">
        <v>81</v>
      </c>
      <c r="AV426" s="11" t="s">
        <v>81</v>
      </c>
      <c r="AW426" s="11" t="s">
        <v>36</v>
      </c>
      <c r="AX426" s="11" t="s">
        <v>73</v>
      </c>
      <c r="AY426" s="179" t="s">
        <v>215</v>
      </c>
    </row>
    <row r="427" spans="2:65" s="11" customFormat="1" x14ac:dyDescent="0.3">
      <c r="B427" s="177"/>
      <c r="D427" s="178" t="s">
        <v>224</v>
      </c>
      <c r="E427" s="179" t="s">
        <v>3</v>
      </c>
      <c r="F427" s="180" t="s">
        <v>133</v>
      </c>
      <c r="H427" s="181">
        <v>5.53</v>
      </c>
      <c r="I427" s="182"/>
      <c r="L427" s="177"/>
      <c r="M427" s="183"/>
      <c r="N427" s="184"/>
      <c r="O427" s="184"/>
      <c r="P427" s="184"/>
      <c r="Q427" s="184"/>
      <c r="R427" s="184"/>
      <c r="S427" s="184"/>
      <c r="T427" s="185"/>
      <c r="AT427" s="179" t="s">
        <v>224</v>
      </c>
      <c r="AU427" s="179" t="s">
        <v>81</v>
      </c>
      <c r="AV427" s="11" t="s">
        <v>81</v>
      </c>
      <c r="AW427" s="11" t="s">
        <v>36</v>
      </c>
      <c r="AX427" s="11" t="s">
        <v>73</v>
      </c>
      <c r="AY427" s="179" t="s">
        <v>215</v>
      </c>
    </row>
    <row r="428" spans="2:65" s="12" customFormat="1" x14ac:dyDescent="0.3">
      <c r="B428" s="186"/>
      <c r="D428" s="195" t="s">
        <v>224</v>
      </c>
      <c r="E428" s="207" t="s">
        <v>3</v>
      </c>
      <c r="F428" s="208" t="s">
        <v>266</v>
      </c>
      <c r="H428" s="209">
        <v>67.855000000000004</v>
      </c>
      <c r="I428" s="190"/>
      <c r="L428" s="186"/>
      <c r="M428" s="191"/>
      <c r="N428" s="192"/>
      <c r="O428" s="192"/>
      <c r="P428" s="192"/>
      <c r="Q428" s="192"/>
      <c r="R428" s="192"/>
      <c r="S428" s="192"/>
      <c r="T428" s="193"/>
      <c r="AT428" s="187" t="s">
        <v>224</v>
      </c>
      <c r="AU428" s="187" t="s">
        <v>81</v>
      </c>
      <c r="AV428" s="12" t="s">
        <v>229</v>
      </c>
      <c r="AW428" s="12" t="s">
        <v>36</v>
      </c>
      <c r="AX428" s="12" t="s">
        <v>9</v>
      </c>
      <c r="AY428" s="187" t="s">
        <v>215</v>
      </c>
    </row>
    <row r="429" spans="2:65" s="1" customFormat="1" ht="22.5" customHeight="1" x14ac:dyDescent="0.3">
      <c r="B429" s="164"/>
      <c r="C429" s="165" t="s">
        <v>651</v>
      </c>
      <c r="D429" s="165" t="s">
        <v>217</v>
      </c>
      <c r="E429" s="166" t="s">
        <v>652</v>
      </c>
      <c r="F429" s="167" t="s">
        <v>653</v>
      </c>
      <c r="G429" s="168" t="s">
        <v>277</v>
      </c>
      <c r="H429" s="169">
        <v>3.48</v>
      </c>
      <c r="I429" s="170"/>
      <c r="J429" s="171">
        <f>ROUND(I429*H429,0)</f>
        <v>0</v>
      </c>
      <c r="K429" s="167" t="s">
        <v>221</v>
      </c>
      <c r="L429" s="34"/>
      <c r="M429" s="172" t="s">
        <v>3</v>
      </c>
      <c r="N429" s="173" t="s">
        <v>44</v>
      </c>
      <c r="O429" s="35"/>
      <c r="P429" s="174">
        <f>O429*H429</f>
        <v>0</v>
      </c>
      <c r="Q429" s="174">
        <v>0</v>
      </c>
      <c r="R429" s="174">
        <f>Q429*H429</f>
        <v>0</v>
      </c>
      <c r="S429" s="174">
        <v>6.7000000000000004E-2</v>
      </c>
      <c r="T429" s="175">
        <f>S429*H429</f>
        <v>0.23316000000000001</v>
      </c>
      <c r="AR429" s="17" t="s">
        <v>222</v>
      </c>
      <c r="AT429" s="17" t="s">
        <v>217</v>
      </c>
      <c r="AU429" s="17" t="s">
        <v>81</v>
      </c>
      <c r="AY429" s="17" t="s">
        <v>215</v>
      </c>
      <c r="BE429" s="176">
        <f>IF(N429="základní",J429,0)</f>
        <v>0</v>
      </c>
      <c r="BF429" s="176">
        <f>IF(N429="snížená",J429,0)</f>
        <v>0</v>
      </c>
      <c r="BG429" s="176">
        <f>IF(N429="zákl. přenesená",J429,0)</f>
        <v>0</v>
      </c>
      <c r="BH429" s="176">
        <f>IF(N429="sníž. přenesená",J429,0)</f>
        <v>0</v>
      </c>
      <c r="BI429" s="176">
        <f>IF(N429="nulová",J429,0)</f>
        <v>0</v>
      </c>
      <c r="BJ429" s="17" t="s">
        <v>9</v>
      </c>
      <c r="BK429" s="176">
        <f>ROUND(I429*H429,0)</f>
        <v>0</v>
      </c>
      <c r="BL429" s="17" t="s">
        <v>222</v>
      </c>
      <c r="BM429" s="17" t="s">
        <v>654</v>
      </c>
    </row>
    <row r="430" spans="2:65" s="11" customFormat="1" x14ac:dyDescent="0.3">
      <c r="B430" s="177"/>
      <c r="D430" s="195" t="s">
        <v>224</v>
      </c>
      <c r="E430" s="204" t="s">
        <v>3</v>
      </c>
      <c r="F430" s="205" t="s">
        <v>655</v>
      </c>
      <c r="H430" s="206">
        <v>3.48</v>
      </c>
      <c r="I430" s="182"/>
      <c r="L430" s="177"/>
      <c r="M430" s="183"/>
      <c r="N430" s="184"/>
      <c r="O430" s="184"/>
      <c r="P430" s="184"/>
      <c r="Q430" s="184"/>
      <c r="R430" s="184"/>
      <c r="S430" s="184"/>
      <c r="T430" s="185"/>
      <c r="AT430" s="179" t="s">
        <v>224</v>
      </c>
      <c r="AU430" s="179" t="s">
        <v>81</v>
      </c>
      <c r="AV430" s="11" t="s">
        <v>81</v>
      </c>
      <c r="AW430" s="11" t="s">
        <v>36</v>
      </c>
      <c r="AX430" s="11" t="s">
        <v>9</v>
      </c>
      <c r="AY430" s="179" t="s">
        <v>215</v>
      </c>
    </row>
    <row r="431" spans="2:65" s="1" customFormat="1" ht="22.5" customHeight="1" x14ac:dyDescent="0.3">
      <c r="B431" s="164"/>
      <c r="C431" s="165" t="s">
        <v>656</v>
      </c>
      <c r="D431" s="165" t="s">
        <v>217</v>
      </c>
      <c r="E431" s="166" t="s">
        <v>657</v>
      </c>
      <c r="F431" s="167" t="s">
        <v>658</v>
      </c>
      <c r="G431" s="168" t="s">
        <v>277</v>
      </c>
      <c r="H431" s="169">
        <v>12.6</v>
      </c>
      <c r="I431" s="170"/>
      <c r="J431" s="171">
        <f>ROUND(I431*H431,0)</f>
        <v>0</v>
      </c>
      <c r="K431" s="167" t="s">
        <v>221</v>
      </c>
      <c r="L431" s="34"/>
      <c r="M431" s="172" t="s">
        <v>3</v>
      </c>
      <c r="N431" s="173" t="s">
        <v>44</v>
      </c>
      <c r="O431" s="35"/>
      <c r="P431" s="174">
        <f>O431*H431</f>
        <v>0</v>
      </c>
      <c r="Q431" s="174">
        <v>0</v>
      </c>
      <c r="R431" s="174">
        <f>Q431*H431</f>
        <v>0</v>
      </c>
      <c r="S431" s="174">
        <v>1.4999999999999999E-2</v>
      </c>
      <c r="T431" s="175">
        <f>S431*H431</f>
        <v>0.189</v>
      </c>
      <c r="AR431" s="17" t="s">
        <v>222</v>
      </c>
      <c r="AT431" s="17" t="s">
        <v>217</v>
      </c>
      <c r="AU431" s="17" t="s">
        <v>81</v>
      </c>
      <c r="AY431" s="17" t="s">
        <v>215</v>
      </c>
      <c r="BE431" s="176">
        <f>IF(N431="základní",J431,0)</f>
        <v>0</v>
      </c>
      <c r="BF431" s="176">
        <f>IF(N431="snížená",J431,0)</f>
        <v>0</v>
      </c>
      <c r="BG431" s="176">
        <f>IF(N431="zákl. přenesená",J431,0)</f>
        <v>0</v>
      </c>
      <c r="BH431" s="176">
        <f>IF(N431="sníž. přenesená",J431,0)</f>
        <v>0</v>
      </c>
      <c r="BI431" s="176">
        <f>IF(N431="nulová",J431,0)</f>
        <v>0</v>
      </c>
      <c r="BJ431" s="17" t="s">
        <v>9</v>
      </c>
      <c r="BK431" s="176">
        <f>ROUND(I431*H431,0)</f>
        <v>0</v>
      </c>
      <c r="BL431" s="17" t="s">
        <v>222</v>
      </c>
      <c r="BM431" s="17" t="s">
        <v>659</v>
      </c>
    </row>
    <row r="432" spans="2:65" s="11" customFormat="1" x14ac:dyDescent="0.3">
      <c r="B432" s="177"/>
      <c r="D432" s="195" t="s">
        <v>224</v>
      </c>
      <c r="E432" s="204" t="s">
        <v>3</v>
      </c>
      <c r="F432" s="205" t="s">
        <v>660</v>
      </c>
      <c r="H432" s="206">
        <v>12.6</v>
      </c>
      <c r="I432" s="182"/>
      <c r="L432" s="177"/>
      <c r="M432" s="183"/>
      <c r="N432" s="184"/>
      <c r="O432" s="184"/>
      <c r="P432" s="184"/>
      <c r="Q432" s="184"/>
      <c r="R432" s="184"/>
      <c r="S432" s="184"/>
      <c r="T432" s="185"/>
      <c r="AT432" s="179" t="s">
        <v>224</v>
      </c>
      <c r="AU432" s="179" t="s">
        <v>81</v>
      </c>
      <c r="AV432" s="11" t="s">
        <v>81</v>
      </c>
      <c r="AW432" s="11" t="s">
        <v>36</v>
      </c>
      <c r="AX432" s="11" t="s">
        <v>9</v>
      </c>
      <c r="AY432" s="179" t="s">
        <v>215</v>
      </c>
    </row>
    <row r="433" spans="2:65" s="1" customFormat="1" ht="22.5" customHeight="1" x14ac:dyDescent="0.3">
      <c r="B433" s="164"/>
      <c r="C433" s="165" t="s">
        <v>661</v>
      </c>
      <c r="D433" s="165" t="s">
        <v>217</v>
      </c>
      <c r="E433" s="166" t="s">
        <v>662</v>
      </c>
      <c r="F433" s="167" t="s">
        <v>663</v>
      </c>
      <c r="G433" s="168" t="s">
        <v>277</v>
      </c>
      <c r="H433" s="169">
        <v>26.201000000000001</v>
      </c>
      <c r="I433" s="170"/>
      <c r="J433" s="171">
        <f>ROUND(I433*H433,0)</f>
        <v>0</v>
      </c>
      <c r="K433" s="167" t="s">
        <v>221</v>
      </c>
      <c r="L433" s="34"/>
      <c r="M433" s="172" t="s">
        <v>3</v>
      </c>
      <c r="N433" s="173" t="s">
        <v>44</v>
      </c>
      <c r="O433" s="35"/>
      <c r="P433" s="174">
        <f>O433*H433</f>
        <v>0</v>
      </c>
      <c r="Q433" s="174">
        <v>0</v>
      </c>
      <c r="R433" s="174">
        <f>Q433*H433</f>
        <v>0</v>
      </c>
      <c r="S433" s="174">
        <v>7.5999999999999998E-2</v>
      </c>
      <c r="T433" s="175">
        <f>S433*H433</f>
        <v>1.991276</v>
      </c>
      <c r="AR433" s="17" t="s">
        <v>222</v>
      </c>
      <c r="AT433" s="17" t="s">
        <v>217</v>
      </c>
      <c r="AU433" s="17" t="s">
        <v>81</v>
      </c>
      <c r="AY433" s="17" t="s">
        <v>215</v>
      </c>
      <c r="BE433" s="176">
        <f>IF(N433="základní",J433,0)</f>
        <v>0</v>
      </c>
      <c r="BF433" s="176">
        <f>IF(N433="snížená",J433,0)</f>
        <v>0</v>
      </c>
      <c r="BG433" s="176">
        <f>IF(N433="zákl. přenesená",J433,0)</f>
        <v>0</v>
      </c>
      <c r="BH433" s="176">
        <f>IF(N433="sníž. přenesená",J433,0)</f>
        <v>0</v>
      </c>
      <c r="BI433" s="176">
        <f>IF(N433="nulová",J433,0)</f>
        <v>0</v>
      </c>
      <c r="BJ433" s="17" t="s">
        <v>9</v>
      </c>
      <c r="BK433" s="176">
        <f>ROUND(I433*H433,0)</f>
        <v>0</v>
      </c>
      <c r="BL433" s="17" t="s">
        <v>222</v>
      </c>
      <c r="BM433" s="17" t="s">
        <v>664</v>
      </c>
    </row>
    <row r="434" spans="2:65" s="11" customFormat="1" x14ac:dyDescent="0.3">
      <c r="B434" s="177"/>
      <c r="D434" s="178" t="s">
        <v>224</v>
      </c>
      <c r="E434" s="179" t="s">
        <v>3</v>
      </c>
      <c r="F434" s="180" t="s">
        <v>665</v>
      </c>
      <c r="H434" s="181">
        <v>13.002000000000001</v>
      </c>
      <c r="I434" s="182"/>
      <c r="L434" s="177"/>
      <c r="M434" s="183"/>
      <c r="N434" s="184"/>
      <c r="O434" s="184"/>
      <c r="P434" s="184"/>
      <c r="Q434" s="184"/>
      <c r="R434" s="184"/>
      <c r="S434" s="184"/>
      <c r="T434" s="185"/>
      <c r="AT434" s="179" t="s">
        <v>224</v>
      </c>
      <c r="AU434" s="179" t="s">
        <v>81</v>
      </c>
      <c r="AV434" s="11" t="s">
        <v>81</v>
      </c>
      <c r="AW434" s="11" t="s">
        <v>36</v>
      </c>
      <c r="AX434" s="11" t="s">
        <v>73</v>
      </c>
      <c r="AY434" s="179" t="s">
        <v>215</v>
      </c>
    </row>
    <row r="435" spans="2:65" s="11" customFormat="1" x14ac:dyDescent="0.3">
      <c r="B435" s="177"/>
      <c r="D435" s="178" t="s">
        <v>224</v>
      </c>
      <c r="E435" s="179" t="s">
        <v>3</v>
      </c>
      <c r="F435" s="180" t="s">
        <v>666</v>
      </c>
      <c r="H435" s="181">
        <v>0</v>
      </c>
      <c r="I435" s="182"/>
      <c r="L435" s="177"/>
      <c r="M435" s="183"/>
      <c r="N435" s="184"/>
      <c r="O435" s="184"/>
      <c r="P435" s="184"/>
      <c r="Q435" s="184"/>
      <c r="R435" s="184"/>
      <c r="S435" s="184"/>
      <c r="T435" s="185"/>
      <c r="AT435" s="179" t="s">
        <v>224</v>
      </c>
      <c r="AU435" s="179" t="s">
        <v>81</v>
      </c>
      <c r="AV435" s="11" t="s">
        <v>81</v>
      </c>
      <c r="AW435" s="11" t="s">
        <v>36</v>
      </c>
      <c r="AX435" s="11" t="s">
        <v>73</v>
      </c>
      <c r="AY435" s="179" t="s">
        <v>215</v>
      </c>
    </row>
    <row r="436" spans="2:65" s="11" customFormat="1" x14ac:dyDescent="0.3">
      <c r="B436" s="177"/>
      <c r="D436" s="178" t="s">
        <v>224</v>
      </c>
      <c r="E436" s="179" t="s">
        <v>3</v>
      </c>
      <c r="F436" s="180" t="s">
        <v>667</v>
      </c>
      <c r="H436" s="181">
        <v>7.88</v>
      </c>
      <c r="I436" s="182"/>
      <c r="L436" s="177"/>
      <c r="M436" s="183"/>
      <c r="N436" s="184"/>
      <c r="O436" s="184"/>
      <c r="P436" s="184"/>
      <c r="Q436" s="184"/>
      <c r="R436" s="184"/>
      <c r="S436" s="184"/>
      <c r="T436" s="185"/>
      <c r="AT436" s="179" t="s">
        <v>224</v>
      </c>
      <c r="AU436" s="179" t="s">
        <v>81</v>
      </c>
      <c r="AV436" s="11" t="s">
        <v>81</v>
      </c>
      <c r="AW436" s="11" t="s">
        <v>36</v>
      </c>
      <c r="AX436" s="11" t="s">
        <v>73</v>
      </c>
      <c r="AY436" s="179" t="s">
        <v>215</v>
      </c>
    </row>
    <row r="437" spans="2:65" s="11" customFormat="1" x14ac:dyDescent="0.3">
      <c r="B437" s="177"/>
      <c r="D437" s="178" t="s">
        <v>224</v>
      </c>
      <c r="E437" s="179" t="s">
        <v>3</v>
      </c>
      <c r="F437" s="180" t="s">
        <v>668</v>
      </c>
      <c r="H437" s="181">
        <v>5.319</v>
      </c>
      <c r="I437" s="182"/>
      <c r="L437" s="177"/>
      <c r="M437" s="183"/>
      <c r="N437" s="184"/>
      <c r="O437" s="184"/>
      <c r="P437" s="184"/>
      <c r="Q437" s="184"/>
      <c r="R437" s="184"/>
      <c r="S437" s="184"/>
      <c r="T437" s="185"/>
      <c r="AT437" s="179" t="s">
        <v>224</v>
      </c>
      <c r="AU437" s="179" t="s">
        <v>81</v>
      </c>
      <c r="AV437" s="11" t="s">
        <v>81</v>
      </c>
      <c r="AW437" s="11" t="s">
        <v>36</v>
      </c>
      <c r="AX437" s="11" t="s">
        <v>73</v>
      </c>
      <c r="AY437" s="179" t="s">
        <v>215</v>
      </c>
    </row>
    <row r="438" spans="2:65" s="12" customFormat="1" x14ac:dyDescent="0.3">
      <c r="B438" s="186"/>
      <c r="D438" s="195" t="s">
        <v>224</v>
      </c>
      <c r="E438" s="207" t="s">
        <v>3</v>
      </c>
      <c r="F438" s="208" t="s">
        <v>266</v>
      </c>
      <c r="H438" s="209">
        <v>26.201000000000001</v>
      </c>
      <c r="I438" s="190"/>
      <c r="L438" s="186"/>
      <c r="M438" s="191"/>
      <c r="N438" s="192"/>
      <c r="O438" s="192"/>
      <c r="P438" s="192"/>
      <c r="Q438" s="192"/>
      <c r="R438" s="192"/>
      <c r="S438" s="192"/>
      <c r="T438" s="193"/>
      <c r="AT438" s="187" t="s">
        <v>224</v>
      </c>
      <c r="AU438" s="187" t="s">
        <v>81</v>
      </c>
      <c r="AV438" s="12" t="s">
        <v>229</v>
      </c>
      <c r="AW438" s="12" t="s">
        <v>36</v>
      </c>
      <c r="AX438" s="12" t="s">
        <v>9</v>
      </c>
      <c r="AY438" s="187" t="s">
        <v>215</v>
      </c>
    </row>
    <row r="439" spans="2:65" s="1" customFormat="1" ht="22.5" customHeight="1" x14ac:dyDescent="0.3">
      <c r="B439" s="164"/>
      <c r="C439" s="165" t="s">
        <v>669</v>
      </c>
      <c r="D439" s="165" t="s">
        <v>217</v>
      </c>
      <c r="E439" s="166" t="s">
        <v>670</v>
      </c>
      <c r="F439" s="167" t="s">
        <v>671</v>
      </c>
      <c r="G439" s="168" t="s">
        <v>277</v>
      </c>
      <c r="H439" s="169">
        <v>16.484999999999999</v>
      </c>
      <c r="I439" s="170"/>
      <c r="J439" s="171">
        <f>ROUND(I439*H439,0)</f>
        <v>0</v>
      </c>
      <c r="K439" s="167" t="s">
        <v>221</v>
      </c>
      <c r="L439" s="34"/>
      <c r="M439" s="172" t="s">
        <v>3</v>
      </c>
      <c r="N439" s="173" t="s">
        <v>44</v>
      </c>
      <c r="O439" s="35"/>
      <c r="P439" s="174">
        <f>O439*H439</f>
        <v>0</v>
      </c>
      <c r="Q439" s="174">
        <v>0</v>
      </c>
      <c r="R439" s="174">
        <f>Q439*H439</f>
        <v>0</v>
      </c>
      <c r="S439" s="174">
        <v>6.3E-2</v>
      </c>
      <c r="T439" s="175">
        <f>S439*H439</f>
        <v>1.0385549999999999</v>
      </c>
      <c r="AR439" s="17" t="s">
        <v>222</v>
      </c>
      <c r="AT439" s="17" t="s">
        <v>217</v>
      </c>
      <c r="AU439" s="17" t="s">
        <v>81</v>
      </c>
      <c r="AY439" s="17" t="s">
        <v>215</v>
      </c>
      <c r="BE439" s="176">
        <f>IF(N439="základní",J439,0)</f>
        <v>0</v>
      </c>
      <c r="BF439" s="176">
        <f>IF(N439="snížená",J439,0)</f>
        <v>0</v>
      </c>
      <c r="BG439" s="176">
        <f>IF(N439="zákl. přenesená",J439,0)</f>
        <v>0</v>
      </c>
      <c r="BH439" s="176">
        <f>IF(N439="sníž. přenesená",J439,0)</f>
        <v>0</v>
      </c>
      <c r="BI439" s="176">
        <f>IF(N439="nulová",J439,0)</f>
        <v>0</v>
      </c>
      <c r="BJ439" s="17" t="s">
        <v>9</v>
      </c>
      <c r="BK439" s="176">
        <f>ROUND(I439*H439,0)</f>
        <v>0</v>
      </c>
      <c r="BL439" s="17" t="s">
        <v>222</v>
      </c>
      <c r="BM439" s="17" t="s">
        <v>672</v>
      </c>
    </row>
    <row r="440" spans="2:65" s="11" customFormat="1" x14ac:dyDescent="0.3">
      <c r="B440" s="177"/>
      <c r="D440" s="178" t="s">
        <v>224</v>
      </c>
      <c r="E440" s="179" t="s">
        <v>3</v>
      </c>
      <c r="F440" s="180" t="s">
        <v>673</v>
      </c>
      <c r="H440" s="181">
        <v>7.3879999999999999</v>
      </c>
      <c r="I440" s="182"/>
      <c r="L440" s="177"/>
      <c r="M440" s="183"/>
      <c r="N440" s="184"/>
      <c r="O440" s="184"/>
      <c r="P440" s="184"/>
      <c r="Q440" s="184"/>
      <c r="R440" s="184"/>
      <c r="S440" s="184"/>
      <c r="T440" s="185"/>
      <c r="AT440" s="179" t="s">
        <v>224</v>
      </c>
      <c r="AU440" s="179" t="s">
        <v>81</v>
      </c>
      <c r="AV440" s="11" t="s">
        <v>81</v>
      </c>
      <c r="AW440" s="11" t="s">
        <v>36</v>
      </c>
      <c r="AX440" s="11" t="s">
        <v>73</v>
      </c>
      <c r="AY440" s="179" t="s">
        <v>215</v>
      </c>
    </row>
    <row r="441" spans="2:65" s="11" customFormat="1" x14ac:dyDescent="0.3">
      <c r="B441" s="177"/>
      <c r="D441" s="178" t="s">
        <v>224</v>
      </c>
      <c r="E441" s="179" t="s">
        <v>3</v>
      </c>
      <c r="F441" s="180" t="s">
        <v>674</v>
      </c>
      <c r="H441" s="181">
        <v>2.8570000000000002</v>
      </c>
      <c r="I441" s="182"/>
      <c r="L441" s="177"/>
      <c r="M441" s="183"/>
      <c r="N441" s="184"/>
      <c r="O441" s="184"/>
      <c r="P441" s="184"/>
      <c r="Q441" s="184"/>
      <c r="R441" s="184"/>
      <c r="S441" s="184"/>
      <c r="T441" s="185"/>
      <c r="AT441" s="179" t="s">
        <v>224</v>
      </c>
      <c r="AU441" s="179" t="s">
        <v>81</v>
      </c>
      <c r="AV441" s="11" t="s">
        <v>81</v>
      </c>
      <c r="AW441" s="11" t="s">
        <v>36</v>
      </c>
      <c r="AX441" s="11" t="s">
        <v>73</v>
      </c>
      <c r="AY441" s="179" t="s">
        <v>215</v>
      </c>
    </row>
    <row r="442" spans="2:65" s="12" customFormat="1" x14ac:dyDescent="0.3">
      <c r="B442" s="186"/>
      <c r="D442" s="178" t="s">
        <v>224</v>
      </c>
      <c r="E442" s="187" t="s">
        <v>3</v>
      </c>
      <c r="F442" s="188" t="s">
        <v>266</v>
      </c>
      <c r="H442" s="189">
        <v>10.244999999999999</v>
      </c>
      <c r="I442" s="190"/>
      <c r="L442" s="186"/>
      <c r="M442" s="191"/>
      <c r="N442" s="192"/>
      <c r="O442" s="192"/>
      <c r="P442" s="192"/>
      <c r="Q442" s="192"/>
      <c r="R442" s="192"/>
      <c r="S442" s="192"/>
      <c r="T442" s="193"/>
      <c r="AT442" s="187" t="s">
        <v>224</v>
      </c>
      <c r="AU442" s="187" t="s">
        <v>81</v>
      </c>
      <c r="AV442" s="12" t="s">
        <v>229</v>
      </c>
      <c r="AW442" s="12" t="s">
        <v>36</v>
      </c>
      <c r="AX442" s="12" t="s">
        <v>73</v>
      </c>
      <c r="AY442" s="187" t="s">
        <v>215</v>
      </c>
    </row>
    <row r="443" spans="2:65" s="11" customFormat="1" x14ac:dyDescent="0.3">
      <c r="B443" s="177"/>
      <c r="D443" s="178" t="s">
        <v>224</v>
      </c>
      <c r="E443" s="179" t="s">
        <v>3</v>
      </c>
      <c r="F443" s="180" t="s">
        <v>675</v>
      </c>
      <c r="H443" s="181">
        <v>6.24</v>
      </c>
      <c r="I443" s="182"/>
      <c r="L443" s="177"/>
      <c r="M443" s="183"/>
      <c r="N443" s="184"/>
      <c r="O443" s="184"/>
      <c r="P443" s="184"/>
      <c r="Q443" s="184"/>
      <c r="R443" s="184"/>
      <c r="S443" s="184"/>
      <c r="T443" s="185"/>
      <c r="AT443" s="179" t="s">
        <v>224</v>
      </c>
      <c r="AU443" s="179" t="s">
        <v>81</v>
      </c>
      <c r="AV443" s="11" t="s">
        <v>81</v>
      </c>
      <c r="AW443" s="11" t="s">
        <v>36</v>
      </c>
      <c r="AX443" s="11" t="s">
        <v>73</v>
      </c>
      <c r="AY443" s="179" t="s">
        <v>215</v>
      </c>
    </row>
    <row r="444" spans="2:65" s="12" customFormat="1" x14ac:dyDescent="0.3">
      <c r="B444" s="186"/>
      <c r="D444" s="178" t="s">
        <v>224</v>
      </c>
      <c r="E444" s="187" t="s">
        <v>3</v>
      </c>
      <c r="F444" s="188" t="s">
        <v>266</v>
      </c>
      <c r="H444" s="189">
        <v>6.24</v>
      </c>
      <c r="I444" s="190"/>
      <c r="L444" s="186"/>
      <c r="M444" s="191"/>
      <c r="N444" s="192"/>
      <c r="O444" s="192"/>
      <c r="P444" s="192"/>
      <c r="Q444" s="192"/>
      <c r="R444" s="192"/>
      <c r="S444" s="192"/>
      <c r="T444" s="193"/>
      <c r="AT444" s="187" t="s">
        <v>224</v>
      </c>
      <c r="AU444" s="187" t="s">
        <v>81</v>
      </c>
      <c r="AV444" s="12" t="s">
        <v>229</v>
      </c>
      <c r="AW444" s="12" t="s">
        <v>36</v>
      </c>
      <c r="AX444" s="12" t="s">
        <v>73</v>
      </c>
      <c r="AY444" s="187" t="s">
        <v>215</v>
      </c>
    </row>
    <row r="445" spans="2:65" s="13" customFormat="1" x14ac:dyDescent="0.3">
      <c r="B445" s="194"/>
      <c r="D445" s="195" t="s">
        <v>224</v>
      </c>
      <c r="E445" s="196" t="s">
        <v>3</v>
      </c>
      <c r="F445" s="197" t="s">
        <v>233</v>
      </c>
      <c r="H445" s="198">
        <v>16.484999999999999</v>
      </c>
      <c r="I445" s="199"/>
      <c r="L445" s="194"/>
      <c r="M445" s="200"/>
      <c r="N445" s="201"/>
      <c r="O445" s="201"/>
      <c r="P445" s="201"/>
      <c r="Q445" s="201"/>
      <c r="R445" s="201"/>
      <c r="S445" s="201"/>
      <c r="T445" s="202"/>
      <c r="AT445" s="203" t="s">
        <v>224</v>
      </c>
      <c r="AU445" s="203" t="s">
        <v>81</v>
      </c>
      <c r="AV445" s="13" t="s">
        <v>222</v>
      </c>
      <c r="AW445" s="13" t="s">
        <v>36</v>
      </c>
      <c r="AX445" s="13" t="s">
        <v>9</v>
      </c>
      <c r="AY445" s="203" t="s">
        <v>215</v>
      </c>
    </row>
    <row r="446" spans="2:65" s="1" customFormat="1" ht="22.5" customHeight="1" x14ac:dyDescent="0.3">
      <c r="B446" s="164"/>
      <c r="C446" s="165" t="s">
        <v>676</v>
      </c>
      <c r="D446" s="165" t="s">
        <v>217</v>
      </c>
      <c r="E446" s="166" t="s">
        <v>677</v>
      </c>
      <c r="F446" s="167" t="s">
        <v>678</v>
      </c>
      <c r="G446" s="168" t="s">
        <v>311</v>
      </c>
      <c r="H446" s="169">
        <v>2</v>
      </c>
      <c r="I446" s="170"/>
      <c r="J446" s="171">
        <f>ROUND(I446*H446,0)</f>
        <v>0</v>
      </c>
      <c r="K446" s="167" t="s">
        <v>221</v>
      </c>
      <c r="L446" s="34"/>
      <c r="M446" s="172" t="s">
        <v>3</v>
      </c>
      <c r="N446" s="173" t="s">
        <v>44</v>
      </c>
      <c r="O446" s="35"/>
      <c r="P446" s="174">
        <f>O446*H446</f>
        <v>0</v>
      </c>
      <c r="Q446" s="174">
        <v>0</v>
      </c>
      <c r="R446" s="174">
        <f>Q446*H446</f>
        <v>0</v>
      </c>
      <c r="S446" s="174">
        <v>8.0000000000000002E-3</v>
      </c>
      <c r="T446" s="175">
        <f>S446*H446</f>
        <v>1.6E-2</v>
      </c>
      <c r="AR446" s="17" t="s">
        <v>222</v>
      </c>
      <c r="AT446" s="17" t="s">
        <v>217</v>
      </c>
      <c r="AU446" s="17" t="s">
        <v>81</v>
      </c>
      <c r="AY446" s="17" t="s">
        <v>215</v>
      </c>
      <c r="BE446" s="176">
        <f>IF(N446="základní",J446,0)</f>
        <v>0</v>
      </c>
      <c r="BF446" s="176">
        <f>IF(N446="snížená",J446,0)</f>
        <v>0</v>
      </c>
      <c r="BG446" s="176">
        <f>IF(N446="zákl. přenesená",J446,0)</f>
        <v>0</v>
      </c>
      <c r="BH446" s="176">
        <f>IF(N446="sníž. přenesená",J446,0)</f>
        <v>0</v>
      </c>
      <c r="BI446" s="176">
        <f>IF(N446="nulová",J446,0)</f>
        <v>0</v>
      </c>
      <c r="BJ446" s="17" t="s">
        <v>9</v>
      </c>
      <c r="BK446" s="176">
        <f>ROUND(I446*H446,0)</f>
        <v>0</v>
      </c>
      <c r="BL446" s="17" t="s">
        <v>222</v>
      </c>
      <c r="BM446" s="17" t="s">
        <v>679</v>
      </c>
    </row>
    <row r="447" spans="2:65" s="11" customFormat="1" x14ac:dyDescent="0.3">
      <c r="B447" s="177"/>
      <c r="D447" s="195" t="s">
        <v>224</v>
      </c>
      <c r="E447" s="204" t="s">
        <v>3</v>
      </c>
      <c r="F447" s="205" t="s">
        <v>680</v>
      </c>
      <c r="H447" s="206">
        <v>2</v>
      </c>
      <c r="I447" s="182"/>
      <c r="L447" s="177"/>
      <c r="M447" s="183"/>
      <c r="N447" s="184"/>
      <c r="O447" s="184"/>
      <c r="P447" s="184"/>
      <c r="Q447" s="184"/>
      <c r="R447" s="184"/>
      <c r="S447" s="184"/>
      <c r="T447" s="185"/>
      <c r="AT447" s="179" t="s">
        <v>224</v>
      </c>
      <c r="AU447" s="179" t="s">
        <v>81</v>
      </c>
      <c r="AV447" s="11" t="s">
        <v>81</v>
      </c>
      <c r="AW447" s="11" t="s">
        <v>36</v>
      </c>
      <c r="AX447" s="11" t="s">
        <v>9</v>
      </c>
      <c r="AY447" s="179" t="s">
        <v>215</v>
      </c>
    </row>
    <row r="448" spans="2:65" s="1" customFormat="1" ht="22.5" customHeight="1" x14ac:dyDescent="0.3">
      <c r="B448" s="164"/>
      <c r="C448" s="165" t="s">
        <v>681</v>
      </c>
      <c r="D448" s="165" t="s">
        <v>217</v>
      </c>
      <c r="E448" s="166" t="s">
        <v>682</v>
      </c>
      <c r="F448" s="167" t="s">
        <v>683</v>
      </c>
      <c r="G448" s="168" t="s">
        <v>311</v>
      </c>
      <c r="H448" s="169">
        <v>3</v>
      </c>
      <c r="I448" s="170"/>
      <c r="J448" s="171">
        <f>ROUND(I448*H448,0)</f>
        <v>0</v>
      </c>
      <c r="K448" s="167" t="s">
        <v>221</v>
      </c>
      <c r="L448" s="34"/>
      <c r="M448" s="172" t="s">
        <v>3</v>
      </c>
      <c r="N448" s="173" t="s">
        <v>44</v>
      </c>
      <c r="O448" s="35"/>
      <c r="P448" s="174">
        <f>O448*H448</f>
        <v>0</v>
      </c>
      <c r="Q448" s="174">
        <v>0</v>
      </c>
      <c r="R448" s="174">
        <f>Q448*H448</f>
        <v>0</v>
      </c>
      <c r="S448" s="174">
        <v>1.2E-2</v>
      </c>
      <c r="T448" s="175">
        <f>S448*H448</f>
        <v>3.6000000000000004E-2</v>
      </c>
      <c r="AR448" s="17" t="s">
        <v>222</v>
      </c>
      <c r="AT448" s="17" t="s">
        <v>217</v>
      </c>
      <c r="AU448" s="17" t="s">
        <v>81</v>
      </c>
      <c r="AY448" s="17" t="s">
        <v>215</v>
      </c>
      <c r="BE448" s="176">
        <f>IF(N448="základní",J448,0)</f>
        <v>0</v>
      </c>
      <c r="BF448" s="176">
        <f>IF(N448="snížená",J448,0)</f>
        <v>0</v>
      </c>
      <c r="BG448" s="176">
        <f>IF(N448="zákl. přenesená",J448,0)</f>
        <v>0</v>
      </c>
      <c r="BH448" s="176">
        <f>IF(N448="sníž. přenesená",J448,0)</f>
        <v>0</v>
      </c>
      <c r="BI448" s="176">
        <f>IF(N448="nulová",J448,0)</f>
        <v>0</v>
      </c>
      <c r="BJ448" s="17" t="s">
        <v>9</v>
      </c>
      <c r="BK448" s="176">
        <f>ROUND(I448*H448,0)</f>
        <v>0</v>
      </c>
      <c r="BL448" s="17" t="s">
        <v>222</v>
      </c>
      <c r="BM448" s="17" t="s">
        <v>684</v>
      </c>
    </row>
    <row r="449" spans="2:65" s="11" customFormat="1" x14ac:dyDescent="0.3">
      <c r="B449" s="177"/>
      <c r="D449" s="195" t="s">
        <v>224</v>
      </c>
      <c r="E449" s="204" t="s">
        <v>3</v>
      </c>
      <c r="F449" s="205" t="s">
        <v>685</v>
      </c>
      <c r="H449" s="206">
        <v>3</v>
      </c>
      <c r="I449" s="182"/>
      <c r="L449" s="177"/>
      <c r="M449" s="183"/>
      <c r="N449" s="184"/>
      <c r="O449" s="184"/>
      <c r="P449" s="184"/>
      <c r="Q449" s="184"/>
      <c r="R449" s="184"/>
      <c r="S449" s="184"/>
      <c r="T449" s="185"/>
      <c r="AT449" s="179" t="s">
        <v>224</v>
      </c>
      <c r="AU449" s="179" t="s">
        <v>81</v>
      </c>
      <c r="AV449" s="11" t="s">
        <v>81</v>
      </c>
      <c r="AW449" s="11" t="s">
        <v>36</v>
      </c>
      <c r="AX449" s="11" t="s">
        <v>9</v>
      </c>
      <c r="AY449" s="179" t="s">
        <v>215</v>
      </c>
    </row>
    <row r="450" spans="2:65" s="1" customFormat="1" ht="22.5" customHeight="1" x14ac:dyDescent="0.3">
      <c r="B450" s="164"/>
      <c r="C450" s="165" t="s">
        <v>686</v>
      </c>
      <c r="D450" s="165" t="s">
        <v>217</v>
      </c>
      <c r="E450" s="166" t="s">
        <v>687</v>
      </c>
      <c r="F450" s="167" t="s">
        <v>688</v>
      </c>
      <c r="G450" s="168" t="s">
        <v>311</v>
      </c>
      <c r="H450" s="169">
        <v>2</v>
      </c>
      <c r="I450" s="170"/>
      <c r="J450" s="171">
        <f>ROUND(I450*H450,0)</f>
        <v>0</v>
      </c>
      <c r="K450" s="167" t="s">
        <v>221</v>
      </c>
      <c r="L450" s="34"/>
      <c r="M450" s="172" t="s">
        <v>3</v>
      </c>
      <c r="N450" s="173" t="s">
        <v>44</v>
      </c>
      <c r="O450" s="35"/>
      <c r="P450" s="174">
        <f>O450*H450</f>
        <v>0</v>
      </c>
      <c r="Q450" s="174">
        <v>0</v>
      </c>
      <c r="R450" s="174">
        <f>Q450*H450</f>
        <v>0</v>
      </c>
      <c r="S450" s="174">
        <v>1.6E-2</v>
      </c>
      <c r="T450" s="175">
        <f>S450*H450</f>
        <v>3.2000000000000001E-2</v>
      </c>
      <c r="AR450" s="17" t="s">
        <v>222</v>
      </c>
      <c r="AT450" s="17" t="s">
        <v>217</v>
      </c>
      <c r="AU450" s="17" t="s">
        <v>81</v>
      </c>
      <c r="AY450" s="17" t="s">
        <v>215</v>
      </c>
      <c r="BE450" s="176">
        <f>IF(N450="základní",J450,0)</f>
        <v>0</v>
      </c>
      <c r="BF450" s="176">
        <f>IF(N450="snížená",J450,0)</f>
        <v>0</v>
      </c>
      <c r="BG450" s="176">
        <f>IF(N450="zákl. přenesená",J450,0)</f>
        <v>0</v>
      </c>
      <c r="BH450" s="176">
        <f>IF(N450="sníž. přenesená",J450,0)</f>
        <v>0</v>
      </c>
      <c r="BI450" s="176">
        <f>IF(N450="nulová",J450,0)</f>
        <v>0</v>
      </c>
      <c r="BJ450" s="17" t="s">
        <v>9</v>
      </c>
      <c r="BK450" s="176">
        <f>ROUND(I450*H450,0)</f>
        <v>0</v>
      </c>
      <c r="BL450" s="17" t="s">
        <v>222</v>
      </c>
      <c r="BM450" s="17" t="s">
        <v>689</v>
      </c>
    </row>
    <row r="451" spans="2:65" s="11" customFormat="1" x14ac:dyDescent="0.3">
      <c r="B451" s="177"/>
      <c r="D451" s="195" t="s">
        <v>224</v>
      </c>
      <c r="E451" s="204" t="s">
        <v>3</v>
      </c>
      <c r="F451" s="205" t="s">
        <v>690</v>
      </c>
      <c r="H451" s="206">
        <v>2</v>
      </c>
      <c r="I451" s="182"/>
      <c r="L451" s="177"/>
      <c r="M451" s="183"/>
      <c r="N451" s="184"/>
      <c r="O451" s="184"/>
      <c r="P451" s="184"/>
      <c r="Q451" s="184"/>
      <c r="R451" s="184"/>
      <c r="S451" s="184"/>
      <c r="T451" s="185"/>
      <c r="AT451" s="179" t="s">
        <v>224</v>
      </c>
      <c r="AU451" s="179" t="s">
        <v>81</v>
      </c>
      <c r="AV451" s="11" t="s">
        <v>81</v>
      </c>
      <c r="AW451" s="11" t="s">
        <v>36</v>
      </c>
      <c r="AX451" s="11" t="s">
        <v>9</v>
      </c>
      <c r="AY451" s="179" t="s">
        <v>215</v>
      </c>
    </row>
    <row r="452" spans="2:65" s="1" customFormat="1" ht="22.5" customHeight="1" x14ac:dyDescent="0.3">
      <c r="B452" s="164"/>
      <c r="C452" s="165" t="s">
        <v>691</v>
      </c>
      <c r="D452" s="165" t="s">
        <v>217</v>
      </c>
      <c r="E452" s="166" t="s">
        <v>692</v>
      </c>
      <c r="F452" s="167" t="s">
        <v>693</v>
      </c>
      <c r="G452" s="168" t="s">
        <v>277</v>
      </c>
      <c r="H452" s="169">
        <v>6.6070000000000002</v>
      </c>
      <c r="I452" s="170"/>
      <c r="J452" s="171">
        <f>ROUND(I452*H452,0)</f>
        <v>0</v>
      </c>
      <c r="K452" s="167" t="s">
        <v>221</v>
      </c>
      <c r="L452" s="34"/>
      <c r="M452" s="172" t="s">
        <v>3</v>
      </c>
      <c r="N452" s="173" t="s">
        <v>44</v>
      </c>
      <c r="O452" s="35"/>
      <c r="P452" s="174">
        <f>O452*H452</f>
        <v>0</v>
      </c>
      <c r="Q452" s="174">
        <v>0</v>
      </c>
      <c r="R452" s="174">
        <f>Q452*H452</f>
        <v>0</v>
      </c>
      <c r="S452" s="174">
        <v>0.27</v>
      </c>
      <c r="T452" s="175">
        <f>S452*H452</f>
        <v>1.7838900000000002</v>
      </c>
      <c r="AR452" s="17" t="s">
        <v>222</v>
      </c>
      <c r="AT452" s="17" t="s">
        <v>217</v>
      </c>
      <c r="AU452" s="17" t="s">
        <v>81</v>
      </c>
      <c r="AY452" s="17" t="s">
        <v>215</v>
      </c>
      <c r="BE452" s="176">
        <f>IF(N452="základní",J452,0)</f>
        <v>0</v>
      </c>
      <c r="BF452" s="176">
        <f>IF(N452="snížená",J452,0)</f>
        <v>0</v>
      </c>
      <c r="BG452" s="176">
        <f>IF(N452="zákl. přenesená",J452,0)</f>
        <v>0</v>
      </c>
      <c r="BH452" s="176">
        <f>IF(N452="sníž. přenesená",J452,0)</f>
        <v>0</v>
      </c>
      <c r="BI452" s="176">
        <f>IF(N452="nulová",J452,0)</f>
        <v>0</v>
      </c>
      <c r="BJ452" s="17" t="s">
        <v>9</v>
      </c>
      <c r="BK452" s="176">
        <f>ROUND(I452*H452,0)</f>
        <v>0</v>
      </c>
      <c r="BL452" s="17" t="s">
        <v>222</v>
      </c>
      <c r="BM452" s="17" t="s">
        <v>694</v>
      </c>
    </row>
    <row r="453" spans="2:65" s="11" customFormat="1" x14ac:dyDescent="0.3">
      <c r="B453" s="177"/>
      <c r="D453" s="178" t="s">
        <v>224</v>
      </c>
      <c r="E453" s="179" t="s">
        <v>3</v>
      </c>
      <c r="F453" s="180" t="s">
        <v>695</v>
      </c>
      <c r="H453" s="181">
        <v>1.9870000000000001</v>
      </c>
      <c r="I453" s="182"/>
      <c r="L453" s="177"/>
      <c r="M453" s="183"/>
      <c r="N453" s="184"/>
      <c r="O453" s="184"/>
      <c r="P453" s="184"/>
      <c r="Q453" s="184"/>
      <c r="R453" s="184"/>
      <c r="S453" s="184"/>
      <c r="T453" s="185"/>
      <c r="AT453" s="179" t="s">
        <v>224</v>
      </c>
      <c r="AU453" s="179" t="s">
        <v>81</v>
      </c>
      <c r="AV453" s="11" t="s">
        <v>81</v>
      </c>
      <c r="AW453" s="11" t="s">
        <v>36</v>
      </c>
      <c r="AX453" s="11" t="s">
        <v>73</v>
      </c>
      <c r="AY453" s="179" t="s">
        <v>215</v>
      </c>
    </row>
    <row r="454" spans="2:65" s="11" customFormat="1" x14ac:dyDescent="0.3">
      <c r="B454" s="177"/>
      <c r="D454" s="178" t="s">
        <v>224</v>
      </c>
      <c r="E454" s="179" t="s">
        <v>3</v>
      </c>
      <c r="F454" s="180" t="s">
        <v>696</v>
      </c>
      <c r="H454" s="181">
        <v>4.62</v>
      </c>
      <c r="I454" s="182"/>
      <c r="L454" s="177"/>
      <c r="M454" s="183"/>
      <c r="N454" s="184"/>
      <c r="O454" s="184"/>
      <c r="P454" s="184"/>
      <c r="Q454" s="184"/>
      <c r="R454" s="184"/>
      <c r="S454" s="184"/>
      <c r="T454" s="185"/>
      <c r="AT454" s="179" t="s">
        <v>224</v>
      </c>
      <c r="AU454" s="179" t="s">
        <v>81</v>
      </c>
      <c r="AV454" s="11" t="s">
        <v>81</v>
      </c>
      <c r="AW454" s="11" t="s">
        <v>36</v>
      </c>
      <c r="AX454" s="11" t="s">
        <v>73</v>
      </c>
      <c r="AY454" s="179" t="s">
        <v>215</v>
      </c>
    </row>
    <row r="455" spans="2:65" s="12" customFormat="1" x14ac:dyDescent="0.3">
      <c r="B455" s="186"/>
      <c r="D455" s="195" t="s">
        <v>224</v>
      </c>
      <c r="E455" s="207" t="s">
        <v>3</v>
      </c>
      <c r="F455" s="208" t="s">
        <v>266</v>
      </c>
      <c r="H455" s="209">
        <v>6.6070000000000002</v>
      </c>
      <c r="I455" s="190"/>
      <c r="L455" s="186"/>
      <c r="M455" s="191"/>
      <c r="N455" s="192"/>
      <c r="O455" s="192"/>
      <c r="P455" s="192"/>
      <c r="Q455" s="192"/>
      <c r="R455" s="192"/>
      <c r="S455" s="192"/>
      <c r="T455" s="193"/>
      <c r="AT455" s="187" t="s">
        <v>224</v>
      </c>
      <c r="AU455" s="187" t="s">
        <v>81</v>
      </c>
      <c r="AV455" s="12" t="s">
        <v>229</v>
      </c>
      <c r="AW455" s="12" t="s">
        <v>36</v>
      </c>
      <c r="AX455" s="12" t="s">
        <v>9</v>
      </c>
      <c r="AY455" s="187" t="s">
        <v>215</v>
      </c>
    </row>
    <row r="456" spans="2:65" s="1" customFormat="1" ht="22.5" customHeight="1" x14ac:dyDescent="0.3">
      <c r="B456" s="164"/>
      <c r="C456" s="165" t="s">
        <v>697</v>
      </c>
      <c r="D456" s="165" t="s">
        <v>217</v>
      </c>
      <c r="E456" s="166" t="s">
        <v>698</v>
      </c>
      <c r="F456" s="167" t="s">
        <v>699</v>
      </c>
      <c r="G456" s="168" t="s">
        <v>220</v>
      </c>
      <c r="H456" s="169">
        <v>0.55800000000000005</v>
      </c>
      <c r="I456" s="170"/>
      <c r="J456" s="171">
        <f>ROUND(I456*H456,0)</f>
        <v>0</v>
      </c>
      <c r="K456" s="167" t="s">
        <v>221</v>
      </c>
      <c r="L456" s="34"/>
      <c r="M456" s="172" t="s">
        <v>3</v>
      </c>
      <c r="N456" s="173" t="s">
        <v>44</v>
      </c>
      <c r="O456" s="35"/>
      <c r="P456" s="174">
        <f>O456*H456</f>
        <v>0</v>
      </c>
      <c r="Q456" s="174">
        <v>0</v>
      </c>
      <c r="R456" s="174">
        <f>Q456*H456</f>
        <v>0</v>
      </c>
      <c r="S456" s="174">
        <v>1.8</v>
      </c>
      <c r="T456" s="175">
        <f>S456*H456</f>
        <v>1.0044000000000002</v>
      </c>
      <c r="AR456" s="17" t="s">
        <v>222</v>
      </c>
      <c r="AT456" s="17" t="s">
        <v>217</v>
      </c>
      <c r="AU456" s="17" t="s">
        <v>81</v>
      </c>
      <c r="AY456" s="17" t="s">
        <v>215</v>
      </c>
      <c r="BE456" s="176">
        <f>IF(N456="základní",J456,0)</f>
        <v>0</v>
      </c>
      <c r="BF456" s="176">
        <f>IF(N456="snížená",J456,0)</f>
        <v>0</v>
      </c>
      <c r="BG456" s="176">
        <f>IF(N456="zákl. přenesená",J456,0)</f>
        <v>0</v>
      </c>
      <c r="BH456" s="176">
        <f>IF(N456="sníž. přenesená",J456,0)</f>
        <v>0</v>
      </c>
      <c r="BI456" s="176">
        <f>IF(N456="nulová",J456,0)</f>
        <v>0</v>
      </c>
      <c r="BJ456" s="17" t="s">
        <v>9</v>
      </c>
      <c r="BK456" s="176">
        <f>ROUND(I456*H456,0)</f>
        <v>0</v>
      </c>
      <c r="BL456" s="17" t="s">
        <v>222</v>
      </c>
      <c r="BM456" s="17" t="s">
        <v>700</v>
      </c>
    </row>
    <row r="457" spans="2:65" s="11" customFormat="1" x14ac:dyDescent="0.3">
      <c r="B457" s="177"/>
      <c r="D457" s="195" t="s">
        <v>224</v>
      </c>
      <c r="E457" s="204" t="s">
        <v>3</v>
      </c>
      <c r="F457" s="205" t="s">
        <v>701</v>
      </c>
      <c r="H457" s="206">
        <v>0.55800000000000005</v>
      </c>
      <c r="I457" s="182"/>
      <c r="L457" s="177"/>
      <c r="M457" s="183"/>
      <c r="N457" s="184"/>
      <c r="O457" s="184"/>
      <c r="P457" s="184"/>
      <c r="Q457" s="184"/>
      <c r="R457" s="184"/>
      <c r="S457" s="184"/>
      <c r="T457" s="185"/>
      <c r="AT457" s="179" t="s">
        <v>224</v>
      </c>
      <c r="AU457" s="179" t="s">
        <v>81</v>
      </c>
      <c r="AV457" s="11" t="s">
        <v>81</v>
      </c>
      <c r="AW457" s="11" t="s">
        <v>36</v>
      </c>
      <c r="AX457" s="11" t="s">
        <v>9</v>
      </c>
      <c r="AY457" s="179" t="s">
        <v>215</v>
      </c>
    </row>
    <row r="458" spans="2:65" s="1" customFormat="1" ht="22.5" customHeight="1" x14ac:dyDescent="0.3">
      <c r="B458" s="164"/>
      <c r="C458" s="165" t="s">
        <v>702</v>
      </c>
      <c r="D458" s="165" t="s">
        <v>217</v>
      </c>
      <c r="E458" s="166" t="s">
        <v>703</v>
      </c>
      <c r="F458" s="167" t="s">
        <v>704</v>
      </c>
      <c r="G458" s="168" t="s">
        <v>220</v>
      </c>
      <c r="H458" s="169">
        <v>7.63</v>
      </c>
      <c r="I458" s="170"/>
      <c r="J458" s="171">
        <f>ROUND(I458*H458,0)</f>
        <v>0</v>
      </c>
      <c r="K458" s="167" t="s">
        <v>221</v>
      </c>
      <c r="L458" s="34"/>
      <c r="M458" s="172" t="s">
        <v>3</v>
      </c>
      <c r="N458" s="173" t="s">
        <v>44</v>
      </c>
      <c r="O458" s="35"/>
      <c r="P458" s="174">
        <f>O458*H458</f>
        <v>0</v>
      </c>
      <c r="Q458" s="174">
        <v>0</v>
      </c>
      <c r="R458" s="174">
        <f>Q458*H458</f>
        <v>0</v>
      </c>
      <c r="S458" s="174">
        <v>1.8</v>
      </c>
      <c r="T458" s="175">
        <f>S458*H458</f>
        <v>13.734</v>
      </c>
      <c r="AR458" s="17" t="s">
        <v>222</v>
      </c>
      <c r="AT458" s="17" t="s">
        <v>217</v>
      </c>
      <c r="AU458" s="17" t="s">
        <v>81</v>
      </c>
      <c r="AY458" s="17" t="s">
        <v>215</v>
      </c>
      <c r="BE458" s="176">
        <f>IF(N458="základní",J458,0)</f>
        <v>0</v>
      </c>
      <c r="BF458" s="176">
        <f>IF(N458="snížená",J458,0)</f>
        <v>0</v>
      </c>
      <c r="BG458" s="176">
        <f>IF(N458="zákl. přenesená",J458,0)</f>
        <v>0</v>
      </c>
      <c r="BH458" s="176">
        <f>IF(N458="sníž. přenesená",J458,0)</f>
        <v>0</v>
      </c>
      <c r="BI458" s="176">
        <f>IF(N458="nulová",J458,0)</f>
        <v>0</v>
      </c>
      <c r="BJ458" s="17" t="s">
        <v>9</v>
      </c>
      <c r="BK458" s="176">
        <f>ROUND(I458*H458,0)</f>
        <v>0</v>
      </c>
      <c r="BL458" s="17" t="s">
        <v>222</v>
      </c>
      <c r="BM458" s="17" t="s">
        <v>705</v>
      </c>
    </row>
    <row r="459" spans="2:65" s="11" customFormat="1" x14ac:dyDescent="0.3">
      <c r="B459" s="177"/>
      <c r="D459" s="178" t="s">
        <v>224</v>
      </c>
      <c r="E459" s="179" t="s">
        <v>3</v>
      </c>
      <c r="F459" s="180" t="s">
        <v>706</v>
      </c>
      <c r="H459" s="181">
        <v>1.397</v>
      </c>
      <c r="I459" s="182"/>
      <c r="L459" s="177"/>
      <c r="M459" s="183"/>
      <c r="N459" s="184"/>
      <c r="O459" s="184"/>
      <c r="P459" s="184"/>
      <c r="Q459" s="184"/>
      <c r="R459" s="184"/>
      <c r="S459" s="184"/>
      <c r="T459" s="185"/>
      <c r="AT459" s="179" t="s">
        <v>224</v>
      </c>
      <c r="AU459" s="179" t="s">
        <v>81</v>
      </c>
      <c r="AV459" s="11" t="s">
        <v>81</v>
      </c>
      <c r="AW459" s="11" t="s">
        <v>36</v>
      </c>
      <c r="AX459" s="11" t="s">
        <v>73</v>
      </c>
      <c r="AY459" s="179" t="s">
        <v>215</v>
      </c>
    </row>
    <row r="460" spans="2:65" s="11" customFormat="1" x14ac:dyDescent="0.3">
      <c r="B460" s="177"/>
      <c r="D460" s="178" t="s">
        <v>224</v>
      </c>
      <c r="E460" s="179" t="s">
        <v>3</v>
      </c>
      <c r="F460" s="180" t="s">
        <v>707</v>
      </c>
      <c r="H460" s="181">
        <v>1.3029999999999999</v>
      </c>
      <c r="I460" s="182"/>
      <c r="L460" s="177"/>
      <c r="M460" s="183"/>
      <c r="N460" s="184"/>
      <c r="O460" s="184"/>
      <c r="P460" s="184"/>
      <c r="Q460" s="184"/>
      <c r="R460" s="184"/>
      <c r="S460" s="184"/>
      <c r="T460" s="185"/>
      <c r="AT460" s="179" t="s">
        <v>224</v>
      </c>
      <c r="AU460" s="179" t="s">
        <v>81</v>
      </c>
      <c r="AV460" s="11" t="s">
        <v>81</v>
      </c>
      <c r="AW460" s="11" t="s">
        <v>36</v>
      </c>
      <c r="AX460" s="11" t="s">
        <v>73</v>
      </c>
      <c r="AY460" s="179" t="s">
        <v>215</v>
      </c>
    </row>
    <row r="461" spans="2:65" s="11" customFormat="1" x14ac:dyDescent="0.3">
      <c r="B461" s="177"/>
      <c r="D461" s="178" t="s">
        <v>224</v>
      </c>
      <c r="E461" s="179" t="s">
        <v>3</v>
      </c>
      <c r="F461" s="180" t="s">
        <v>708</v>
      </c>
      <c r="H461" s="181">
        <v>1.2509999999999999</v>
      </c>
      <c r="I461" s="182"/>
      <c r="L461" s="177"/>
      <c r="M461" s="183"/>
      <c r="N461" s="184"/>
      <c r="O461" s="184"/>
      <c r="P461" s="184"/>
      <c r="Q461" s="184"/>
      <c r="R461" s="184"/>
      <c r="S461" s="184"/>
      <c r="T461" s="185"/>
      <c r="AT461" s="179" t="s">
        <v>224</v>
      </c>
      <c r="AU461" s="179" t="s">
        <v>81</v>
      </c>
      <c r="AV461" s="11" t="s">
        <v>81</v>
      </c>
      <c r="AW461" s="11" t="s">
        <v>36</v>
      </c>
      <c r="AX461" s="11" t="s">
        <v>73</v>
      </c>
      <c r="AY461" s="179" t="s">
        <v>215</v>
      </c>
    </row>
    <row r="462" spans="2:65" s="11" customFormat="1" x14ac:dyDescent="0.3">
      <c r="B462" s="177"/>
      <c r="D462" s="178" t="s">
        <v>224</v>
      </c>
      <c r="E462" s="179" t="s">
        <v>3</v>
      </c>
      <c r="F462" s="180" t="s">
        <v>709</v>
      </c>
      <c r="H462" s="181">
        <v>1.4</v>
      </c>
      <c r="I462" s="182"/>
      <c r="L462" s="177"/>
      <c r="M462" s="183"/>
      <c r="N462" s="184"/>
      <c r="O462" s="184"/>
      <c r="P462" s="184"/>
      <c r="Q462" s="184"/>
      <c r="R462" s="184"/>
      <c r="S462" s="184"/>
      <c r="T462" s="185"/>
      <c r="AT462" s="179" t="s">
        <v>224</v>
      </c>
      <c r="AU462" s="179" t="s">
        <v>81</v>
      </c>
      <c r="AV462" s="11" t="s">
        <v>81</v>
      </c>
      <c r="AW462" s="11" t="s">
        <v>36</v>
      </c>
      <c r="AX462" s="11" t="s">
        <v>73</v>
      </c>
      <c r="AY462" s="179" t="s">
        <v>215</v>
      </c>
    </row>
    <row r="463" spans="2:65" s="11" customFormat="1" x14ac:dyDescent="0.3">
      <c r="B463" s="177"/>
      <c r="D463" s="178" t="s">
        <v>224</v>
      </c>
      <c r="E463" s="179" t="s">
        <v>3</v>
      </c>
      <c r="F463" s="180" t="s">
        <v>710</v>
      </c>
      <c r="H463" s="181">
        <v>0.71899999999999997</v>
      </c>
      <c r="I463" s="182"/>
      <c r="L463" s="177"/>
      <c r="M463" s="183"/>
      <c r="N463" s="184"/>
      <c r="O463" s="184"/>
      <c r="P463" s="184"/>
      <c r="Q463" s="184"/>
      <c r="R463" s="184"/>
      <c r="S463" s="184"/>
      <c r="T463" s="185"/>
      <c r="AT463" s="179" t="s">
        <v>224</v>
      </c>
      <c r="AU463" s="179" t="s">
        <v>81</v>
      </c>
      <c r="AV463" s="11" t="s">
        <v>81</v>
      </c>
      <c r="AW463" s="11" t="s">
        <v>36</v>
      </c>
      <c r="AX463" s="11" t="s">
        <v>73</v>
      </c>
      <c r="AY463" s="179" t="s">
        <v>215</v>
      </c>
    </row>
    <row r="464" spans="2:65" s="11" customFormat="1" x14ac:dyDescent="0.3">
      <c r="B464" s="177"/>
      <c r="D464" s="178" t="s">
        <v>224</v>
      </c>
      <c r="E464" s="179" t="s">
        <v>3</v>
      </c>
      <c r="F464" s="180" t="s">
        <v>711</v>
      </c>
      <c r="H464" s="181">
        <v>1.0860000000000001</v>
      </c>
      <c r="I464" s="182"/>
      <c r="L464" s="177"/>
      <c r="M464" s="183"/>
      <c r="N464" s="184"/>
      <c r="O464" s="184"/>
      <c r="P464" s="184"/>
      <c r="Q464" s="184"/>
      <c r="R464" s="184"/>
      <c r="S464" s="184"/>
      <c r="T464" s="185"/>
      <c r="AT464" s="179" t="s">
        <v>224</v>
      </c>
      <c r="AU464" s="179" t="s">
        <v>81</v>
      </c>
      <c r="AV464" s="11" t="s">
        <v>81</v>
      </c>
      <c r="AW464" s="11" t="s">
        <v>36</v>
      </c>
      <c r="AX464" s="11" t="s">
        <v>73</v>
      </c>
      <c r="AY464" s="179" t="s">
        <v>215</v>
      </c>
    </row>
    <row r="465" spans="2:65" s="11" customFormat="1" x14ac:dyDescent="0.3">
      <c r="B465" s="177"/>
      <c r="D465" s="178" t="s">
        <v>224</v>
      </c>
      <c r="E465" s="179" t="s">
        <v>3</v>
      </c>
      <c r="F465" s="180" t="s">
        <v>712</v>
      </c>
      <c r="H465" s="181">
        <v>0.47399999999999998</v>
      </c>
      <c r="I465" s="182"/>
      <c r="L465" s="177"/>
      <c r="M465" s="183"/>
      <c r="N465" s="184"/>
      <c r="O465" s="184"/>
      <c r="P465" s="184"/>
      <c r="Q465" s="184"/>
      <c r="R465" s="184"/>
      <c r="S465" s="184"/>
      <c r="T465" s="185"/>
      <c r="AT465" s="179" t="s">
        <v>224</v>
      </c>
      <c r="AU465" s="179" t="s">
        <v>81</v>
      </c>
      <c r="AV465" s="11" t="s">
        <v>81</v>
      </c>
      <c r="AW465" s="11" t="s">
        <v>36</v>
      </c>
      <c r="AX465" s="11" t="s">
        <v>73</v>
      </c>
      <c r="AY465" s="179" t="s">
        <v>215</v>
      </c>
    </row>
    <row r="466" spans="2:65" s="12" customFormat="1" x14ac:dyDescent="0.3">
      <c r="B466" s="186"/>
      <c r="D466" s="195" t="s">
        <v>224</v>
      </c>
      <c r="E466" s="207" t="s">
        <v>3</v>
      </c>
      <c r="F466" s="208" t="s">
        <v>266</v>
      </c>
      <c r="H466" s="209">
        <v>7.63</v>
      </c>
      <c r="I466" s="190"/>
      <c r="L466" s="186"/>
      <c r="M466" s="191"/>
      <c r="N466" s="192"/>
      <c r="O466" s="192"/>
      <c r="P466" s="192"/>
      <c r="Q466" s="192"/>
      <c r="R466" s="192"/>
      <c r="S466" s="192"/>
      <c r="T466" s="193"/>
      <c r="AT466" s="187" t="s">
        <v>224</v>
      </c>
      <c r="AU466" s="187" t="s">
        <v>81</v>
      </c>
      <c r="AV466" s="12" t="s">
        <v>229</v>
      </c>
      <c r="AW466" s="12" t="s">
        <v>36</v>
      </c>
      <c r="AX466" s="12" t="s">
        <v>9</v>
      </c>
      <c r="AY466" s="187" t="s">
        <v>215</v>
      </c>
    </row>
    <row r="467" spans="2:65" s="1" customFormat="1" ht="22.5" customHeight="1" x14ac:dyDescent="0.3">
      <c r="B467" s="164"/>
      <c r="C467" s="165" t="s">
        <v>713</v>
      </c>
      <c r="D467" s="165" t="s">
        <v>217</v>
      </c>
      <c r="E467" s="166" t="s">
        <v>714</v>
      </c>
      <c r="F467" s="167" t="s">
        <v>715</v>
      </c>
      <c r="G467" s="168" t="s">
        <v>220</v>
      </c>
      <c r="H467" s="169">
        <v>1.6870000000000001</v>
      </c>
      <c r="I467" s="170"/>
      <c r="J467" s="171">
        <f>ROUND(I467*H467,0)</f>
        <v>0</v>
      </c>
      <c r="K467" s="167" t="s">
        <v>221</v>
      </c>
      <c r="L467" s="34"/>
      <c r="M467" s="172" t="s">
        <v>3</v>
      </c>
      <c r="N467" s="173" t="s">
        <v>44</v>
      </c>
      <c r="O467" s="35"/>
      <c r="P467" s="174">
        <f>O467*H467</f>
        <v>0</v>
      </c>
      <c r="Q467" s="174">
        <v>0</v>
      </c>
      <c r="R467" s="174">
        <f>Q467*H467</f>
        <v>0</v>
      </c>
      <c r="S467" s="174">
        <v>1.8</v>
      </c>
      <c r="T467" s="175">
        <f>S467*H467</f>
        <v>3.0366</v>
      </c>
      <c r="AR467" s="17" t="s">
        <v>222</v>
      </c>
      <c r="AT467" s="17" t="s">
        <v>217</v>
      </c>
      <c r="AU467" s="17" t="s">
        <v>81</v>
      </c>
      <c r="AY467" s="17" t="s">
        <v>215</v>
      </c>
      <c r="BE467" s="176">
        <f>IF(N467="základní",J467,0)</f>
        <v>0</v>
      </c>
      <c r="BF467" s="176">
        <f>IF(N467="snížená",J467,0)</f>
        <v>0</v>
      </c>
      <c r="BG467" s="176">
        <f>IF(N467="zákl. přenesená",J467,0)</f>
        <v>0</v>
      </c>
      <c r="BH467" s="176">
        <f>IF(N467="sníž. přenesená",J467,0)</f>
        <v>0</v>
      </c>
      <c r="BI467" s="176">
        <f>IF(N467="nulová",J467,0)</f>
        <v>0</v>
      </c>
      <c r="BJ467" s="17" t="s">
        <v>9</v>
      </c>
      <c r="BK467" s="176">
        <f>ROUND(I467*H467,0)</f>
        <v>0</v>
      </c>
      <c r="BL467" s="17" t="s">
        <v>222</v>
      </c>
      <c r="BM467" s="17" t="s">
        <v>716</v>
      </c>
    </row>
    <row r="468" spans="2:65" s="11" customFormat="1" x14ac:dyDescent="0.3">
      <c r="B468" s="177"/>
      <c r="D468" s="195" t="s">
        <v>224</v>
      </c>
      <c r="E468" s="204" t="s">
        <v>3</v>
      </c>
      <c r="F468" s="205" t="s">
        <v>717</v>
      </c>
      <c r="H468" s="206">
        <v>1.6870000000000001</v>
      </c>
      <c r="I468" s="182"/>
      <c r="L468" s="177"/>
      <c r="M468" s="183"/>
      <c r="N468" s="184"/>
      <c r="O468" s="184"/>
      <c r="P468" s="184"/>
      <c r="Q468" s="184"/>
      <c r="R468" s="184"/>
      <c r="S468" s="184"/>
      <c r="T468" s="185"/>
      <c r="AT468" s="179" t="s">
        <v>224</v>
      </c>
      <c r="AU468" s="179" t="s">
        <v>81</v>
      </c>
      <c r="AV468" s="11" t="s">
        <v>81</v>
      </c>
      <c r="AW468" s="11" t="s">
        <v>36</v>
      </c>
      <c r="AX468" s="11" t="s">
        <v>9</v>
      </c>
      <c r="AY468" s="179" t="s">
        <v>215</v>
      </c>
    </row>
    <row r="469" spans="2:65" s="1" customFormat="1" ht="22.5" customHeight="1" x14ac:dyDescent="0.3">
      <c r="B469" s="164"/>
      <c r="C469" s="165" t="s">
        <v>718</v>
      </c>
      <c r="D469" s="165" t="s">
        <v>217</v>
      </c>
      <c r="E469" s="166" t="s">
        <v>719</v>
      </c>
      <c r="F469" s="167" t="s">
        <v>720</v>
      </c>
      <c r="G469" s="168" t="s">
        <v>220</v>
      </c>
      <c r="H469" s="169">
        <v>7.8890000000000002</v>
      </c>
      <c r="I469" s="170"/>
      <c r="J469" s="171">
        <f>ROUND(I469*H469,0)</f>
        <v>0</v>
      </c>
      <c r="K469" s="167" t="s">
        <v>221</v>
      </c>
      <c r="L469" s="34"/>
      <c r="M469" s="172" t="s">
        <v>3</v>
      </c>
      <c r="N469" s="173" t="s">
        <v>44</v>
      </c>
      <c r="O469" s="35"/>
      <c r="P469" s="174">
        <f>O469*H469</f>
        <v>0</v>
      </c>
      <c r="Q469" s="174">
        <v>0</v>
      </c>
      <c r="R469" s="174">
        <f>Q469*H469</f>
        <v>0</v>
      </c>
      <c r="S469" s="174">
        <v>1.8</v>
      </c>
      <c r="T469" s="175">
        <f>S469*H469</f>
        <v>14.200200000000001</v>
      </c>
      <c r="AR469" s="17" t="s">
        <v>222</v>
      </c>
      <c r="AT469" s="17" t="s">
        <v>217</v>
      </c>
      <c r="AU469" s="17" t="s">
        <v>81</v>
      </c>
      <c r="AY469" s="17" t="s">
        <v>215</v>
      </c>
      <c r="BE469" s="176">
        <f>IF(N469="základní",J469,0)</f>
        <v>0</v>
      </c>
      <c r="BF469" s="176">
        <f>IF(N469="snížená",J469,0)</f>
        <v>0</v>
      </c>
      <c r="BG469" s="176">
        <f>IF(N469="zákl. přenesená",J469,0)</f>
        <v>0</v>
      </c>
      <c r="BH469" s="176">
        <f>IF(N469="sníž. přenesená",J469,0)</f>
        <v>0</v>
      </c>
      <c r="BI469" s="176">
        <f>IF(N469="nulová",J469,0)</f>
        <v>0</v>
      </c>
      <c r="BJ469" s="17" t="s">
        <v>9</v>
      </c>
      <c r="BK469" s="176">
        <f>ROUND(I469*H469,0)</f>
        <v>0</v>
      </c>
      <c r="BL469" s="17" t="s">
        <v>222</v>
      </c>
      <c r="BM469" s="17" t="s">
        <v>721</v>
      </c>
    </row>
    <row r="470" spans="2:65" s="11" customFormat="1" x14ac:dyDescent="0.3">
      <c r="B470" s="177"/>
      <c r="D470" s="178" t="s">
        <v>224</v>
      </c>
      <c r="E470" s="179" t="s">
        <v>3</v>
      </c>
      <c r="F470" s="180" t="s">
        <v>722</v>
      </c>
      <c r="H470" s="181">
        <v>2.81</v>
      </c>
      <c r="I470" s="182"/>
      <c r="L470" s="177"/>
      <c r="M470" s="183"/>
      <c r="N470" s="184"/>
      <c r="O470" s="184"/>
      <c r="P470" s="184"/>
      <c r="Q470" s="184"/>
      <c r="R470" s="184"/>
      <c r="S470" s="184"/>
      <c r="T470" s="185"/>
      <c r="AT470" s="179" t="s">
        <v>224</v>
      </c>
      <c r="AU470" s="179" t="s">
        <v>81</v>
      </c>
      <c r="AV470" s="11" t="s">
        <v>81</v>
      </c>
      <c r="AW470" s="11" t="s">
        <v>36</v>
      </c>
      <c r="AX470" s="11" t="s">
        <v>73</v>
      </c>
      <c r="AY470" s="179" t="s">
        <v>215</v>
      </c>
    </row>
    <row r="471" spans="2:65" s="11" customFormat="1" x14ac:dyDescent="0.3">
      <c r="B471" s="177"/>
      <c r="D471" s="178" t="s">
        <v>224</v>
      </c>
      <c r="E471" s="179" t="s">
        <v>3</v>
      </c>
      <c r="F471" s="180" t="s">
        <v>723</v>
      </c>
      <c r="H471" s="181">
        <v>3.02</v>
      </c>
      <c r="I471" s="182"/>
      <c r="L471" s="177"/>
      <c r="M471" s="183"/>
      <c r="N471" s="184"/>
      <c r="O471" s="184"/>
      <c r="P471" s="184"/>
      <c r="Q471" s="184"/>
      <c r="R471" s="184"/>
      <c r="S471" s="184"/>
      <c r="T471" s="185"/>
      <c r="AT471" s="179" t="s">
        <v>224</v>
      </c>
      <c r="AU471" s="179" t="s">
        <v>81</v>
      </c>
      <c r="AV471" s="11" t="s">
        <v>81</v>
      </c>
      <c r="AW471" s="11" t="s">
        <v>36</v>
      </c>
      <c r="AX471" s="11" t="s">
        <v>73</v>
      </c>
      <c r="AY471" s="179" t="s">
        <v>215</v>
      </c>
    </row>
    <row r="472" spans="2:65" s="11" customFormat="1" x14ac:dyDescent="0.3">
      <c r="B472" s="177"/>
      <c r="D472" s="178" t="s">
        <v>224</v>
      </c>
      <c r="E472" s="179" t="s">
        <v>3</v>
      </c>
      <c r="F472" s="180" t="s">
        <v>724</v>
      </c>
      <c r="H472" s="181">
        <v>2.0590000000000002</v>
      </c>
      <c r="I472" s="182"/>
      <c r="L472" s="177"/>
      <c r="M472" s="183"/>
      <c r="N472" s="184"/>
      <c r="O472" s="184"/>
      <c r="P472" s="184"/>
      <c r="Q472" s="184"/>
      <c r="R472" s="184"/>
      <c r="S472" s="184"/>
      <c r="T472" s="185"/>
      <c r="AT472" s="179" t="s">
        <v>224</v>
      </c>
      <c r="AU472" s="179" t="s">
        <v>81</v>
      </c>
      <c r="AV472" s="11" t="s">
        <v>81</v>
      </c>
      <c r="AW472" s="11" t="s">
        <v>36</v>
      </c>
      <c r="AX472" s="11" t="s">
        <v>73</v>
      </c>
      <c r="AY472" s="179" t="s">
        <v>215</v>
      </c>
    </row>
    <row r="473" spans="2:65" s="12" customFormat="1" x14ac:dyDescent="0.3">
      <c r="B473" s="186"/>
      <c r="D473" s="195" t="s">
        <v>224</v>
      </c>
      <c r="E473" s="207" t="s">
        <v>3</v>
      </c>
      <c r="F473" s="208" t="s">
        <v>266</v>
      </c>
      <c r="H473" s="209">
        <v>7.8890000000000002</v>
      </c>
      <c r="I473" s="190"/>
      <c r="L473" s="186"/>
      <c r="M473" s="191"/>
      <c r="N473" s="192"/>
      <c r="O473" s="192"/>
      <c r="P473" s="192"/>
      <c r="Q473" s="192"/>
      <c r="R473" s="192"/>
      <c r="S473" s="192"/>
      <c r="T473" s="193"/>
      <c r="AT473" s="187" t="s">
        <v>224</v>
      </c>
      <c r="AU473" s="187" t="s">
        <v>81</v>
      </c>
      <c r="AV473" s="12" t="s">
        <v>229</v>
      </c>
      <c r="AW473" s="12" t="s">
        <v>36</v>
      </c>
      <c r="AX473" s="12" t="s">
        <v>9</v>
      </c>
      <c r="AY473" s="187" t="s">
        <v>215</v>
      </c>
    </row>
    <row r="474" spans="2:65" s="1" customFormat="1" ht="22.5" customHeight="1" x14ac:dyDescent="0.3">
      <c r="B474" s="164"/>
      <c r="C474" s="165" t="s">
        <v>725</v>
      </c>
      <c r="D474" s="165" t="s">
        <v>217</v>
      </c>
      <c r="E474" s="166" t="s">
        <v>726</v>
      </c>
      <c r="F474" s="167" t="s">
        <v>727</v>
      </c>
      <c r="G474" s="168" t="s">
        <v>345</v>
      </c>
      <c r="H474" s="169">
        <v>3.5</v>
      </c>
      <c r="I474" s="170"/>
      <c r="J474" s="171">
        <f>ROUND(I474*H474,0)</f>
        <v>0</v>
      </c>
      <c r="K474" s="167" t="s">
        <v>221</v>
      </c>
      <c r="L474" s="34"/>
      <c r="M474" s="172" t="s">
        <v>3</v>
      </c>
      <c r="N474" s="173" t="s">
        <v>44</v>
      </c>
      <c r="O474" s="35"/>
      <c r="P474" s="174">
        <f>O474*H474</f>
        <v>0</v>
      </c>
      <c r="Q474" s="174">
        <v>1.08E-5</v>
      </c>
      <c r="R474" s="174">
        <f>Q474*H474</f>
        <v>3.7799999999999997E-5</v>
      </c>
      <c r="S474" s="174">
        <v>0</v>
      </c>
      <c r="T474" s="175">
        <f>S474*H474</f>
        <v>0</v>
      </c>
      <c r="AR474" s="17" t="s">
        <v>222</v>
      </c>
      <c r="AT474" s="17" t="s">
        <v>217</v>
      </c>
      <c r="AU474" s="17" t="s">
        <v>81</v>
      </c>
      <c r="AY474" s="17" t="s">
        <v>215</v>
      </c>
      <c r="BE474" s="176">
        <f>IF(N474="základní",J474,0)</f>
        <v>0</v>
      </c>
      <c r="BF474" s="176">
        <f>IF(N474="snížená",J474,0)</f>
        <v>0</v>
      </c>
      <c r="BG474" s="176">
        <f>IF(N474="zákl. přenesená",J474,0)</f>
        <v>0</v>
      </c>
      <c r="BH474" s="176">
        <f>IF(N474="sníž. přenesená",J474,0)</f>
        <v>0</v>
      </c>
      <c r="BI474" s="176">
        <f>IF(N474="nulová",J474,0)</f>
        <v>0</v>
      </c>
      <c r="BJ474" s="17" t="s">
        <v>9</v>
      </c>
      <c r="BK474" s="176">
        <f>ROUND(I474*H474,0)</f>
        <v>0</v>
      </c>
      <c r="BL474" s="17" t="s">
        <v>222</v>
      </c>
      <c r="BM474" s="17" t="s">
        <v>728</v>
      </c>
    </row>
    <row r="475" spans="2:65" s="11" customFormat="1" x14ac:dyDescent="0.3">
      <c r="B475" s="177"/>
      <c r="D475" s="195" t="s">
        <v>224</v>
      </c>
      <c r="E475" s="204" t="s">
        <v>3</v>
      </c>
      <c r="F475" s="205" t="s">
        <v>729</v>
      </c>
      <c r="H475" s="206">
        <v>3.5</v>
      </c>
      <c r="I475" s="182"/>
      <c r="L475" s="177"/>
      <c r="M475" s="183"/>
      <c r="N475" s="184"/>
      <c r="O475" s="184"/>
      <c r="P475" s="184"/>
      <c r="Q475" s="184"/>
      <c r="R475" s="184"/>
      <c r="S475" s="184"/>
      <c r="T475" s="185"/>
      <c r="AT475" s="179" t="s">
        <v>224</v>
      </c>
      <c r="AU475" s="179" t="s">
        <v>81</v>
      </c>
      <c r="AV475" s="11" t="s">
        <v>81</v>
      </c>
      <c r="AW475" s="11" t="s">
        <v>36</v>
      </c>
      <c r="AX475" s="11" t="s">
        <v>9</v>
      </c>
      <c r="AY475" s="179" t="s">
        <v>215</v>
      </c>
    </row>
    <row r="476" spans="2:65" s="1" customFormat="1" ht="22.5" customHeight="1" x14ac:dyDescent="0.3">
      <c r="B476" s="164"/>
      <c r="C476" s="165" t="s">
        <v>730</v>
      </c>
      <c r="D476" s="165" t="s">
        <v>217</v>
      </c>
      <c r="E476" s="166" t="s">
        <v>731</v>
      </c>
      <c r="F476" s="167" t="s">
        <v>732</v>
      </c>
      <c r="G476" s="168" t="s">
        <v>277</v>
      </c>
      <c r="H476" s="169">
        <v>541.5</v>
      </c>
      <c r="I476" s="170"/>
      <c r="J476" s="171">
        <f>ROUND(I476*H476,0)</f>
        <v>0</v>
      </c>
      <c r="K476" s="167" t="s">
        <v>221</v>
      </c>
      <c r="L476" s="34"/>
      <c r="M476" s="172" t="s">
        <v>3</v>
      </c>
      <c r="N476" s="173" t="s">
        <v>44</v>
      </c>
      <c r="O476" s="35"/>
      <c r="P476" s="174">
        <f>O476*H476</f>
        <v>0</v>
      </c>
      <c r="Q476" s="174">
        <v>0</v>
      </c>
      <c r="R476" s="174">
        <f>Q476*H476</f>
        <v>0</v>
      </c>
      <c r="S476" s="174">
        <v>4.0000000000000001E-3</v>
      </c>
      <c r="T476" s="175">
        <f>S476*H476</f>
        <v>2.1659999999999999</v>
      </c>
      <c r="AR476" s="17" t="s">
        <v>222</v>
      </c>
      <c r="AT476" s="17" t="s">
        <v>217</v>
      </c>
      <c r="AU476" s="17" t="s">
        <v>81</v>
      </c>
      <c r="AY476" s="17" t="s">
        <v>215</v>
      </c>
      <c r="BE476" s="176">
        <f>IF(N476="základní",J476,0)</f>
        <v>0</v>
      </c>
      <c r="BF476" s="176">
        <f>IF(N476="snížená",J476,0)</f>
        <v>0</v>
      </c>
      <c r="BG476" s="176">
        <f>IF(N476="zákl. přenesená",J476,0)</f>
        <v>0</v>
      </c>
      <c r="BH476" s="176">
        <f>IF(N476="sníž. přenesená",J476,0)</f>
        <v>0</v>
      </c>
      <c r="BI476" s="176">
        <f>IF(N476="nulová",J476,0)</f>
        <v>0</v>
      </c>
      <c r="BJ476" s="17" t="s">
        <v>9</v>
      </c>
      <c r="BK476" s="176">
        <f>ROUND(I476*H476,0)</f>
        <v>0</v>
      </c>
      <c r="BL476" s="17" t="s">
        <v>222</v>
      </c>
      <c r="BM476" s="17" t="s">
        <v>733</v>
      </c>
    </row>
    <row r="477" spans="2:65" s="11" customFormat="1" x14ac:dyDescent="0.3">
      <c r="B477" s="177"/>
      <c r="D477" s="195" t="s">
        <v>224</v>
      </c>
      <c r="E477" s="204" t="s">
        <v>3</v>
      </c>
      <c r="F477" s="205" t="s">
        <v>100</v>
      </c>
      <c r="H477" s="206">
        <v>541.5</v>
      </c>
      <c r="I477" s="182"/>
      <c r="L477" s="177"/>
      <c r="M477" s="183"/>
      <c r="N477" s="184"/>
      <c r="O477" s="184"/>
      <c r="P477" s="184"/>
      <c r="Q477" s="184"/>
      <c r="R477" s="184"/>
      <c r="S477" s="184"/>
      <c r="T477" s="185"/>
      <c r="AT477" s="179" t="s">
        <v>224</v>
      </c>
      <c r="AU477" s="179" t="s">
        <v>81</v>
      </c>
      <c r="AV477" s="11" t="s">
        <v>81</v>
      </c>
      <c r="AW477" s="11" t="s">
        <v>36</v>
      </c>
      <c r="AX477" s="11" t="s">
        <v>9</v>
      </c>
      <c r="AY477" s="179" t="s">
        <v>215</v>
      </c>
    </row>
    <row r="478" spans="2:65" s="1" customFormat="1" ht="22.5" customHeight="1" x14ac:dyDescent="0.3">
      <c r="B478" s="164"/>
      <c r="C478" s="165" t="s">
        <v>734</v>
      </c>
      <c r="D478" s="165" t="s">
        <v>217</v>
      </c>
      <c r="E478" s="166" t="s">
        <v>735</v>
      </c>
      <c r="F478" s="167" t="s">
        <v>736</v>
      </c>
      <c r="G478" s="168" t="s">
        <v>277</v>
      </c>
      <c r="H478" s="169">
        <v>1538.239</v>
      </c>
      <c r="I478" s="170"/>
      <c r="J478" s="171">
        <f>ROUND(I478*H478,0)</f>
        <v>0</v>
      </c>
      <c r="K478" s="167" t="s">
        <v>221</v>
      </c>
      <c r="L478" s="34"/>
      <c r="M478" s="172" t="s">
        <v>3</v>
      </c>
      <c r="N478" s="173" t="s">
        <v>44</v>
      </c>
      <c r="O478" s="35"/>
      <c r="P478" s="174">
        <f>O478*H478</f>
        <v>0</v>
      </c>
      <c r="Q478" s="174">
        <v>0</v>
      </c>
      <c r="R478" s="174">
        <f>Q478*H478</f>
        <v>0</v>
      </c>
      <c r="S478" s="174">
        <v>4.0000000000000001E-3</v>
      </c>
      <c r="T478" s="175">
        <f>S478*H478</f>
        <v>6.1529560000000005</v>
      </c>
      <c r="AR478" s="17" t="s">
        <v>222</v>
      </c>
      <c r="AT478" s="17" t="s">
        <v>217</v>
      </c>
      <c r="AU478" s="17" t="s">
        <v>81</v>
      </c>
      <c r="AY478" s="17" t="s">
        <v>215</v>
      </c>
      <c r="BE478" s="176">
        <f>IF(N478="základní",J478,0)</f>
        <v>0</v>
      </c>
      <c r="BF478" s="176">
        <f>IF(N478="snížená",J478,0)</f>
        <v>0</v>
      </c>
      <c r="BG478" s="176">
        <f>IF(N478="zákl. přenesená",J478,0)</f>
        <v>0</v>
      </c>
      <c r="BH478" s="176">
        <f>IF(N478="sníž. přenesená",J478,0)</f>
        <v>0</v>
      </c>
      <c r="BI478" s="176">
        <f>IF(N478="nulová",J478,0)</f>
        <v>0</v>
      </c>
      <c r="BJ478" s="17" t="s">
        <v>9</v>
      </c>
      <c r="BK478" s="176">
        <f>ROUND(I478*H478,0)</f>
        <v>0</v>
      </c>
      <c r="BL478" s="17" t="s">
        <v>222</v>
      </c>
      <c r="BM478" s="17" t="s">
        <v>737</v>
      </c>
    </row>
    <row r="479" spans="2:65" s="11" customFormat="1" x14ac:dyDescent="0.3">
      <c r="B479" s="177"/>
      <c r="D479" s="195" t="s">
        <v>224</v>
      </c>
      <c r="E479" s="204" t="s">
        <v>3</v>
      </c>
      <c r="F479" s="205" t="s">
        <v>104</v>
      </c>
      <c r="H479" s="206">
        <v>1538.239</v>
      </c>
      <c r="I479" s="182"/>
      <c r="L479" s="177"/>
      <c r="M479" s="183"/>
      <c r="N479" s="184"/>
      <c r="O479" s="184"/>
      <c r="P479" s="184"/>
      <c r="Q479" s="184"/>
      <c r="R479" s="184"/>
      <c r="S479" s="184"/>
      <c r="T479" s="185"/>
      <c r="AT479" s="179" t="s">
        <v>224</v>
      </c>
      <c r="AU479" s="179" t="s">
        <v>81</v>
      </c>
      <c r="AV479" s="11" t="s">
        <v>81</v>
      </c>
      <c r="AW479" s="11" t="s">
        <v>36</v>
      </c>
      <c r="AX479" s="11" t="s">
        <v>9</v>
      </c>
      <c r="AY479" s="179" t="s">
        <v>215</v>
      </c>
    </row>
    <row r="480" spans="2:65" s="1" customFormat="1" ht="22.5" customHeight="1" x14ac:dyDescent="0.3">
      <c r="B480" s="164"/>
      <c r="C480" s="165" t="s">
        <v>738</v>
      </c>
      <c r="D480" s="165" t="s">
        <v>217</v>
      </c>
      <c r="E480" s="166" t="s">
        <v>739</v>
      </c>
      <c r="F480" s="167" t="s">
        <v>740</v>
      </c>
      <c r="G480" s="168" t="s">
        <v>277</v>
      </c>
      <c r="H480" s="169">
        <v>102.864</v>
      </c>
      <c r="I480" s="170"/>
      <c r="J480" s="171">
        <f>ROUND(I480*H480,0)</f>
        <v>0</v>
      </c>
      <c r="K480" s="167" t="s">
        <v>221</v>
      </c>
      <c r="L480" s="34"/>
      <c r="M480" s="172" t="s">
        <v>3</v>
      </c>
      <c r="N480" s="173" t="s">
        <v>44</v>
      </c>
      <c r="O480" s="35"/>
      <c r="P480" s="174">
        <f>O480*H480</f>
        <v>0</v>
      </c>
      <c r="Q480" s="174">
        <v>0</v>
      </c>
      <c r="R480" s="174">
        <f>Q480*H480</f>
        <v>0</v>
      </c>
      <c r="S480" s="174">
        <v>6.8000000000000005E-2</v>
      </c>
      <c r="T480" s="175">
        <f>S480*H480</f>
        <v>6.994752000000001</v>
      </c>
      <c r="AR480" s="17" t="s">
        <v>222</v>
      </c>
      <c r="AT480" s="17" t="s">
        <v>217</v>
      </c>
      <c r="AU480" s="17" t="s">
        <v>81</v>
      </c>
      <c r="AY480" s="17" t="s">
        <v>215</v>
      </c>
      <c r="BE480" s="176">
        <f>IF(N480="základní",J480,0)</f>
        <v>0</v>
      </c>
      <c r="BF480" s="176">
        <f>IF(N480="snížená",J480,0)</f>
        <v>0</v>
      </c>
      <c r="BG480" s="176">
        <f>IF(N480="zákl. přenesená",J480,0)</f>
        <v>0</v>
      </c>
      <c r="BH480" s="176">
        <f>IF(N480="sníž. přenesená",J480,0)</f>
        <v>0</v>
      </c>
      <c r="BI480" s="176">
        <f>IF(N480="nulová",J480,0)</f>
        <v>0</v>
      </c>
      <c r="BJ480" s="17" t="s">
        <v>9</v>
      </c>
      <c r="BK480" s="176">
        <f>ROUND(I480*H480,0)</f>
        <v>0</v>
      </c>
      <c r="BL480" s="17" t="s">
        <v>222</v>
      </c>
      <c r="BM480" s="17" t="s">
        <v>741</v>
      </c>
    </row>
    <row r="481" spans="2:65" s="11" customFormat="1" x14ac:dyDescent="0.3">
      <c r="B481" s="177"/>
      <c r="D481" s="178" t="s">
        <v>224</v>
      </c>
      <c r="E481" s="179" t="s">
        <v>3</v>
      </c>
      <c r="F481" s="180" t="s">
        <v>742</v>
      </c>
      <c r="H481" s="181">
        <v>7.5</v>
      </c>
      <c r="I481" s="182"/>
      <c r="L481" s="177"/>
      <c r="M481" s="183"/>
      <c r="N481" s="184"/>
      <c r="O481" s="184"/>
      <c r="P481" s="184"/>
      <c r="Q481" s="184"/>
      <c r="R481" s="184"/>
      <c r="S481" s="184"/>
      <c r="T481" s="185"/>
      <c r="AT481" s="179" t="s">
        <v>224</v>
      </c>
      <c r="AU481" s="179" t="s">
        <v>81</v>
      </c>
      <c r="AV481" s="11" t="s">
        <v>81</v>
      </c>
      <c r="AW481" s="11" t="s">
        <v>36</v>
      </c>
      <c r="AX481" s="11" t="s">
        <v>73</v>
      </c>
      <c r="AY481" s="179" t="s">
        <v>215</v>
      </c>
    </row>
    <row r="482" spans="2:65" s="11" customFormat="1" x14ac:dyDescent="0.3">
      <c r="B482" s="177"/>
      <c r="D482" s="178" t="s">
        <v>224</v>
      </c>
      <c r="E482" s="179" t="s">
        <v>3</v>
      </c>
      <c r="F482" s="180" t="s">
        <v>743</v>
      </c>
      <c r="H482" s="181">
        <v>32.4</v>
      </c>
      <c r="I482" s="182"/>
      <c r="L482" s="177"/>
      <c r="M482" s="183"/>
      <c r="N482" s="184"/>
      <c r="O482" s="184"/>
      <c r="P482" s="184"/>
      <c r="Q482" s="184"/>
      <c r="R482" s="184"/>
      <c r="S482" s="184"/>
      <c r="T482" s="185"/>
      <c r="AT482" s="179" t="s">
        <v>224</v>
      </c>
      <c r="AU482" s="179" t="s">
        <v>81</v>
      </c>
      <c r="AV482" s="11" t="s">
        <v>81</v>
      </c>
      <c r="AW482" s="11" t="s">
        <v>36</v>
      </c>
      <c r="AX482" s="11" t="s">
        <v>73</v>
      </c>
      <c r="AY482" s="179" t="s">
        <v>215</v>
      </c>
    </row>
    <row r="483" spans="2:65" s="11" customFormat="1" x14ac:dyDescent="0.3">
      <c r="B483" s="177"/>
      <c r="D483" s="178" t="s">
        <v>224</v>
      </c>
      <c r="E483" s="179" t="s">
        <v>3</v>
      </c>
      <c r="F483" s="180" t="s">
        <v>744</v>
      </c>
      <c r="H483" s="181">
        <v>14.4</v>
      </c>
      <c r="I483" s="182"/>
      <c r="L483" s="177"/>
      <c r="M483" s="183"/>
      <c r="N483" s="184"/>
      <c r="O483" s="184"/>
      <c r="P483" s="184"/>
      <c r="Q483" s="184"/>
      <c r="R483" s="184"/>
      <c r="S483" s="184"/>
      <c r="T483" s="185"/>
      <c r="AT483" s="179" t="s">
        <v>224</v>
      </c>
      <c r="AU483" s="179" t="s">
        <v>81</v>
      </c>
      <c r="AV483" s="11" t="s">
        <v>81</v>
      </c>
      <c r="AW483" s="11" t="s">
        <v>36</v>
      </c>
      <c r="AX483" s="11" t="s">
        <v>73</v>
      </c>
      <c r="AY483" s="179" t="s">
        <v>215</v>
      </c>
    </row>
    <row r="484" spans="2:65" s="11" customFormat="1" x14ac:dyDescent="0.3">
      <c r="B484" s="177"/>
      <c r="D484" s="178" t="s">
        <v>224</v>
      </c>
      <c r="E484" s="179" t="s">
        <v>3</v>
      </c>
      <c r="F484" s="180" t="s">
        <v>745</v>
      </c>
      <c r="H484" s="181">
        <v>11.268000000000001</v>
      </c>
      <c r="I484" s="182"/>
      <c r="L484" s="177"/>
      <c r="M484" s="183"/>
      <c r="N484" s="184"/>
      <c r="O484" s="184"/>
      <c r="P484" s="184"/>
      <c r="Q484" s="184"/>
      <c r="R484" s="184"/>
      <c r="S484" s="184"/>
      <c r="T484" s="185"/>
      <c r="AT484" s="179" t="s">
        <v>224</v>
      </c>
      <c r="AU484" s="179" t="s">
        <v>81</v>
      </c>
      <c r="AV484" s="11" t="s">
        <v>81</v>
      </c>
      <c r="AW484" s="11" t="s">
        <v>36</v>
      </c>
      <c r="AX484" s="11" t="s">
        <v>73</v>
      </c>
      <c r="AY484" s="179" t="s">
        <v>215</v>
      </c>
    </row>
    <row r="485" spans="2:65" s="11" customFormat="1" x14ac:dyDescent="0.3">
      <c r="B485" s="177"/>
      <c r="D485" s="178" t="s">
        <v>224</v>
      </c>
      <c r="E485" s="179" t="s">
        <v>3</v>
      </c>
      <c r="F485" s="180" t="s">
        <v>746</v>
      </c>
      <c r="H485" s="181">
        <v>8.3520000000000003</v>
      </c>
      <c r="I485" s="182"/>
      <c r="L485" s="177"/>
      <c r="M485" s="183"/>
      <c r="N485" s="184"/>
      <c r="O485" s="184"/>
      <c r="P485" s="184"/>
      <c r="Q485" s="184"/>
      <c r="R485" s="184"/>
      <c r="S485" s="184"/>
      <c r="T485" s="185"/>
      <c r="AT485" s="179" t="s">
        <v>224</v>
      </c>
      <c r="AU485" s="179" t="s">
        <v>81</v>
      </c>
      <c r="AV485" s="11" t="s">
        <v>81</v>
      </c>
      <c r="AW485" s="11" t="s">
        <v>36</v>
      </c>
      <c r="AX485" s="11" t="s">
        <v>73</v>
      </c>
      <c r="AY485" s="179" t="s">
        <v>215</v>
      </c>
    </row>
    <row r="486" spans="2:65" s="11" customFormat="1" x14ac:dyDescent="0.3">
      <c r="B486" s="177"/>
      <c r="D486" s="178" t="s">
        <v>224</v>
      </c>
      <c r="E486" s="179" t="s">
        <v>3</v>
      </c>
      <c r="F486" s="180" t="s">
        <v>747</v>
      </c>
      <c r="H486" s="181">
        <v>9.4320000000000004</v>
      </c>
      <c r="I486" s="182"/>
      <c r="L486" s="177"/>
      <c r="M486" s="183"/>
      <c r="N486" s="184"/>
      <c r="O486" s="184"/>
      <c r="P486" s="184"/>
      <c r="Q486" s="184"/>
      <c r="R486" s="184"/>
      <c r="S486" s="184"/>
      <c r="T486" s="185"/>
      <c r="AT486" s="179" t="s">
        <v>224</v>
      </c>
      <c r="AU486" s="179" t="s">
        <v>81</v>
      </c>
      <c r="AV486" s="11" t="s">
        <v>81</v>
      </c>
      <c r="AW486" s="11" t="s">
        <v>36</v>
      </c>
      <c r="AX486" s="11" t="s">
        <v>73</v>
      </c>
      <c r="AY486" s="179" t="s">
        <v>215</v>
      </c>
    </row>
    <row r="487" spans="2:65" s="11" customFormat="1" x14ac:dyDescent="0.3">
      <c r="B487" s="177"/>
      <c r="D487" s="178" t="s">
        <v>224</v>
      </c>
      <c r="E487" s="179" t="s">
        <v>3</v>
      </c>
      <c r="F487" s="180" t="s">
        <v>748</v>
      </c>
      <c r="H487" s="181">
        <v>19.512</v>
      </c>
      <c r="I487" s="182"/>
      <c r="L487" s="177"/>
      <c r="M487" s="183"/>
      <c r="N487" s="184"/>
      <c r="O487" s="184"/>
      <c r="P487" s="184"/>
      <c r="Q487" s="184"/>
      <c r="R487" s="184"/>
      <c r="S487" s="184"/>
      <c r="T487" s="185"/>
      <c r="AT487" s="179" t="s">
        <v>224</v>
      </c>
      <c r="AU487" s="179" t="s">
        <v>81</v>
      </c>
      <c r="AV487" s="11" t="s">
        <v>81</v>
      </c>
      <c r="AW487" s="11" t="s">
        <v>36</v>
      </c>
      <c r="AX487" s="11" t="s">
        <v>73</v>
      </c>
      <c r="AY487" s="179" t="s">
        <v>215</v>
      </c>
    </row>
    <row r="488" spans="2:65" s="12" customFormat="1" x14ac:dyDescent="0.3">
      <c r="B488" s="186"/>
      <c r="D488" s="195" t="s">
        <v>224</v>
      </c>
      <c r="E488" s="207" t="s">
        <v>3</v>
      </c>
      <c r="F488" s="208" t="s">
        <v>266</v>
      </c>
      <c r="H488" s="209">
        <v>102.864</v>
      </c>
      <c r="I488" s="190"/>
      <c r="L488" s="186"/>
      <c r="M488" s="191"/>
      <c r="N488" s="192"/>
      <c r="O488" s="192"/>
      <c r="P488" s="192"/>
      <c r="Q488" s="192"/>
      <c r="R488" s="192"/>
      <c r="S488" s="192"/>
      <c r="T488" s="193"/>
      <c r="AT488" s="187" t="s">
        <v>224</v>
      </c>
      <c r="AU488" s="187" t="s">
        <v>81</v>
      </c>
      <c r="AV488" s="12" t="s">
        <v>229</v>
      </c>
      <c r="AW488" s="12" t="s">
        <v>36</v>
      </c>
      <c r="AX488" s="12" t="s">
        <v>9</v>
      </c>
      <c r="AY488" s="187" t="s">
        <v>215</v>
      </c>
    </row>
    <row r="489" spans="2:65" s="1" customFormat="1" ht="22.5" customHeight="1" x14ac:dyDescent="0.3">
      <c r="B489" s="164"/>
      <c r="C489" s="210" t="s">
        <v>749</v>
      </c>
      <c r="D489" s="210" t="s">
        <v>486</v>
      </c>
      <c r="E489" s="211" t="s">
        <v>750</v>
      </c>
      <c r="F489" s="212" t="s">
        <v>751</v>
      </c>
      <c r="G489" s="213" t="s">
        <v>311</v>
      </c>
      <c r="H489" s="214">
        <v>7</v>
      </c>
      <c r="I489" s="215"/>
      <c r="J489" s="216">
        <f>ROUND(I489*H489,0)</f>
        <v>0</v>
      </c>
      <c r="K489" s="212" t="s">
        <v>221</v>
      </c>
      <c r="L489" s="217"/>
      <c r="M489" s="218" t="s">
        <v>3</v>
      </c>
      <c r="N489" s="219" t="s">
        <v>44</v>
      </c>
      <c r="O489" s="35"/>
      <c r="P489" s="174">
        <f>O489*H489</f>
        <v>0</v>
      </c>
      <c r="Q489" s="174">
        <v>0.01</v>
      </c>
      <c r="R489" s="174">
        <f>Q489*H489</f>
        <v>7.0000000000000007E-2</v>
      </c>
      <c r="S489" s="174">
        <v>0</v>
      </c>
      <c r="T489" s="175">
        <f>S489*H489</f>
        <v>0</v>
      </c>
      <c r="AR489" s="17" t="s">
        <v>260</v>
      </c>
      <c r="AT489" s="17" t="s">
        <v>486</v>
      </c>
      <c r="AU489" s="17" t="s">
        <v>81</v>
      </c>
      <c r="AY489" s="17" t="s">
        <v>215</v>
      </c>
      <c r="BE489" s="176">
        <f>IF(N489="základní",J489,0)</f>
        <v>0</v>
      </c>
      <c r="BF489" s="176">
        <f>IF(N489="snížená",J489,0)</f>
        <v>0</v>
      </c>
      <c r="BG489" s="176">
        <f>IF(N489="zákl. přenesená",J489,0)</f>
        <v>0</v>
      </c>
      <c r="BH489" s="176">
        <f>IF(N489="sníž. přenesená",J489,0)</f>
        <v>0</v>
      </c>
      <c r="BI489" s="176">
        <f>IF(N489="nulová",J489,0)</f>
        <v>0</v>
      </c>
      <c r="BJ489" s="17" t="s">
        <v>9</v>
      </c>
      <c r="BK489" s="176">
        <f>ROUND(I489*H489,0)</f>
        <v>0</v>
      </c>
      <c r="BL489" s="17" t="s">
        <v>222</v>
      </c>
      <c r="BM489" s="17" t="s">
        <v>752</v>
      </c>
    </row>
    <row r="490" spans="2:65" s="11" customFormat="1" x14ac:dyDescent="0.3">
      <c r="B490" s="177"/>
      <c r="D490" s="195" t="s">
        <v>224</v>
      </c>
      <c r="E490" s="204" t="s">
        <v>3</v>
      </c>
      <c r="F490" s="205" t="s">
        <v>753</v>
      </c>
      <c r="H490" s="206">
        <v>7</v>
      </c>
      <c r="I490" s="182"/>
      <c r="L490" s="177"/>
      <c r="M490" s="183"/>
      <c r="N490" s="184"/>
      <c r="O490" s="184"/>
      <c r="P490" s="184"/>
      <c r="Q490" s="184"/>
      <c r="R490" s="184"/>
      <c r="S490" s="184"/>
      <c r="T490" s="185"/>
      <c r="AT490" s="179" t="s">
        <v>224</v>
      </c>
      <c r="AU490" s="179" t="s">
        <v>81</v>
      </c>
      <c r="AV490" s="11" t="s">
        <v>81</v>
      </c>
      <c r="AW490" s="11" t="s">
        <v>36</v>
      </c>
      <c r="AX490" s="11" t="s">
        <v>9</v>
      </c>
      <c r="AY490" s="179" t="s">
        <v>215</v>
      </c>
    </row>
    <row r="491" spans="2:65" s="1" customFormat="1" ht="22.5" customHeight="1" x14ac:dyDescent="0.3">
      <c r="B491" s="164"/>
      <c r="C491" s="210" t="s">
        <v>754</v>
      </c>
      <c r="D491" s="210" t="s">
        <v>486</v>
      </c>
      <c r="E491" s="211" t="s">
        <v>755</v>
      </c>
      <c r="F491" s="212" t="s">
        <v>756</v>
      </c>
      <c r="G491" s="213" t="s">
        <v>311</v>
      </c>
      <c r="H491" s="214">
        <v>2</v>
      </c>
      <c r="I491" s="215"/>
      <c r="J491" s="216">
        <f>ROUND(I491*H491,0)</f>
        <v>0</v>
      </c>
      <c r="K491" s="212" t="s">
        <v>221</v>
      </c>
      <c r="L491" s="217"/>
      <c r="M491" s="218" t="s">
        <v>3</v>
      </c>
      <c r="N491" s="219" t="s">
        <v>44</v>
      </c>
      <c r="O491" s="35"/>
      <c r="P491" s="174">
        <f>O491*H491</f>
        <v>0</v>
      </c>
      <c r="Q491" s="174">
        <v>8.9999999999999993E-3</v>
      </c>
      <c r="R491" s="174">
        <f>Q491*H491</f>
        <v>1.7999999999999999E-2</v>
      </c>
      <c r="S491" s="174">
        <v>0</v>
      </c>
      <c r="T491" s="175">
        <f>S491*H491</f>
        <v>0</v>
      </c>
      <c r="AR491" s="17" t="s">
        <v>260</v>
      </c>
      <c r="AT491" s="17" t="s">
        <v>486</v>
      </c>
      <c r="AU491" s="17" t="s">
        <v>81</v>
      </c>
      <c r="AY491" s="17" t="s">
        <v>215</v>
      </c>
      <c r="BE491" s="176">
        <f>IF(N491="základní",J491,0)</f>
        <v>0</v>
      </c>
      <c r="BF491" s="176">
        <f>IF(N491="snížená",J491,0)</f>
        <v>0</v>
      </c>
      <c r="BG491" s="176">
        <f>IF(N491="zákl. přenesená",J491,0)</f>
        <v>0</v>
      </c>
      <c r="BH491" s="176">
        <f>IF(N491="sníž. přenesená",J491,0)</f>
        <v>0</v>
      </c>
      <c r="BI491" s="176">
        <f>IF(N491="nulová",J491,0)</f>
        <v>0</v>
      </c>
      <c r="BJ491" s="17" t="s">
        <v>9</v>
      </c>
      <c r="BK491" s="176">
        <f>ROUND(I491*H491,0)</f>
        <v>0</v>
      </c>
      <c r="BL491" s="17" t="s">
        <v>222</v>
      </c>
      <c r="BM491" s="17" t="s">
        <v>757</v>
      </c>
    </row>
    <row r="492" spans="2:65" s="11" customFormat="1" x14ac:dyDescent="0.3">
      <c r="B492" s="177"/>
      <c r="D492" s="178" t="s">
        <v>224</v>
      </c>
      <c r="E492" s="179" t="s">
        <v>3</v>
      </c>
      <c r="F492" s="180" t="s">
        <v>758</v>
      </c>
      <c r="H492" s="181">
        <v>2</v>
      </c>
      <c r="I492" s="182"/>
      <c r="L492" s="177"/>
      <c r="M492" s="183"/>
      <c r="N492" s="184"/>
      <c r="O492" s="184"/>
      <c r="P492" s="184"/>
      <c r="Q492" s="184"/>
      <c r="R492" s="184"/>
      <c r="S492" s="184"/>
      <c r="T492" s="185"/>
      <c r="AT492" s="179" t="s">
        <v>224</v>
      </c>
      <c r="AU492" s="179" t="s">
        <v>81</v>
      </c>
      <c r="AV492" s="11" t="s">
        <v>81</v>
      </c>
      <c r="AW492" s="11" t="s">
        <v>36</v>
      </c>
      <c r="AX492" s="11" t="s">
        <v>9</v>
      </c>
      <c r="AY492" s="179" t="s">
        <v>215</v>
      </c>
    </row>
    <row r="493" spans="2:65" s="10" customFormat="1" ht="29.85" customHeight="1" x14ac:dyDescent="0.3">
      <c r="B493" s="150"/>
      <c r="D493" s="161" t="s">
        <v>72</v>
      </c>
      <c r="E493" s="162" t="s">
        <v>759</v>
      </c>
      <c r="F493" s="162" t="s">
        <v>760</v>
      </c>
      <c r="I493" s="153"/>
      <c r="J493" s="163">
        <f>BK493</f>
        <v>0</v>
      </c>
      <c r="L493" s="150"/>
      <c r="M493" s="155"/>
      <c r="N493" s="156"/>
      <c r="O493" s="156"/>
      <c r="P493" s="157">
        <f>SUM(P494:P500)</f>
        <v>0</v>
      </c>
      <c r="Q493" s="156"/>
      <c r="R493" s="157">
        <f>SUM(R494:R500)</f>
        <v>0</v>
      </c>
      <c r="S493" s="156"/>
      <c r="T493" s="158">
        <f>SUM(T494:T500)</f>
        <v>0</v>
      </c>
      <c r="AR493" s="151" t="s">
        <v>9</v>
      </c>
      <c r="AT493" s="159" t="s">
        <v>72</v>
      </c>
      <c r="AU493" s="159" t="s">
        <v>9</v>
      </c>
      <c r="AY493" s="151" t="s">
        <v>215</v>
      </c>
      <c r="BK493" s="160">
        <f>SUM(BK494:BK500)</f>
        <v>0</v>
      </c>
    </row>
    <row r="494" spans="2:65" s="1" customFormat="1" ht="31.5" customHeight="1" x14ac:dyDescent="0.3">
      <c r="B494" s="164"/>
      <c r="C494" s="165" t="s">
        <v>761</v>
      </c>
      <c r="D494" s="165" t="s">
        <v>217</v>
      </c>
      <c r="E494" s="166" t="s">
        <v>762</v>
      </c>
      <c r="F494" s="167" t="s">
        <v>763</v>
      </c>
      <c r="G494" s="168" t="s">
        <v>250</v>
      </c>
      <c r="H494" s="169">
        <v>86.605000000000004</v>
      </c>
      <c r="I494" s="170"/>
      <c r="J494" s="171">
        <f>ROUND(I494*H494,0)</f>
        <v>0</v>
      </c>
      <c r="K494" s="167" t="s">
        <v>221</v>
      </c>
      <c r="L494" s="34"/>
      <c r="M494" s="172" t="s">
        <v>3</v>
      </c>
      <c r="N494" s="173" t="s">
        <v>44</v>
      </c>
      <c r="O494" s="35"/>
      <c r="P494" s="174">
        <f>O494*H494</f>
        <v>0</v>
      </c>
      <c r="Q494" s="174">
        <v>0</v>
      </c>
      <c r="R494" s="174">
        <f>Q494*H494</f>
        <v>0</v>
      </c>
      <c r="S494" s="174">
        <v>0</v>
      </c>
      <c r="T494" s="175">
        <f>S494*H494</f>
        <v>0</v>
      </c>
      <c r="AR494" s="17" t="s">
        <v>222</v>
      </c>
      <c r="AT494" s="17" t="s">
        <v>217</v>
      </c>
      <c r="AU494" s="17" t="s">
        <v>81</v>
      </c>
      <c r="AY494" s="17" t="s">
        <v>215</v>
      </c>
      <c r="BE494" s="176">
        <f>IF(N494="základní",J494,0)</f>
        <v>0</v>
      </c>
      <c r="BF494" s="176">
        <f>IF(N494="snížená",J494,0)</f>
        <v>0</v>
      </c>
      <c r="BG494" s="176">
        <f>IF(N494="zákl. přenesená",J494,0)</f>
        <v>0</v>
      </c>
      <c r="BH494" s="176">
        <f>IF(N494="sníž. přenesená",J494,0)</f>
        <v>0</v>
      </c>
      <c r="BI494" s="176">
        <f>IF(N494="nulová",J494,0)</f>
        <v>0</v>
      </c>
      <c r="BJ494" s="17" t="s">
        <v>9</v>
      </c>
      <c r="BK494" s="176">
        <f>ROUND(I494*H494,0)</f>
        <v>0</v>
      </c>
      <c r="BL494" s="17" t="s">
        <v>222</v>
      </c>
      <c r="BM494" s="17" t="s">
        <v>764</v>
      </c>
    </row>
    <row r="495" spans="2:65" s="1" customFormat="1" ht="22.5" customHeight="1" x14ac:dyDescent="0.3">
      <c r="B495" s="164"/>
      <c r="C495" s="165" t="s">
        <v>765</v>
      </c>
      <c r="D495" s="165" t="s">
        <v>217</v>
      </c>
      <c r="E495" s="166" t="s">
        <v>766</v>
      </c>
      <c r="F495" s="167" t="s">
        <v>767</v>
      </c>
      <c r="G495" s="168" t="s">
        <v>250</v>
      </c>
      <c r="H495" s="169">
        <v>86.605000000000004</v>
      </c>
      <c r="I495" s="170"/>
      <c r="J495" s="171">
        <f>ROUND(I495*H495,0)</f>
        <v>0</v>
      </c>
      <c r="K495" s="167" t="s">
        <v>221</v>
      </c>
      <c r="L495" s="34"/>
      <c r="M495" s="172" t="s">
        <v>3</v>
      </c>
      <c r="N495" s="173" t="s">
        <v>44</v>
      </c>
      <c r="O495" s="35"/>
      <c r="P495" s="174">
        <f>O495*H495</f>
        <v>0</v>
      </c>
      <c r="Q495" s="174">
        <v>0</v>
      </c>
      <c r="R495" s="174">
        <f>Q495*H495</f>
        <v>0</v>
      </c>
      <c r="S495" s="174">
        <v>0</v>
      </c>
      <c r="T495" s="175">
        <f>S495*H495</f>
        <v>0</v>
      </c>
      <c r="AR495" s="17" t="s">
        <v>222</v>
      </c>
      <c r="AT495" s="17" t="s">
        <v>217</v>
      </c>
      <c r="AU495" s="17" t="s">
        <v>81</v>
      </c>
      <c r="AY495" s="17" t="s">
        <v>215</v>
      </c>
      <c r="BE495" s="176">
        <f>IF(N495="základní",J495,0)</f>
        <v>0</v>
      </c>
      <c r="BF495" s="176">
        <f>IF(N495="snížená",J495,0)</f>
        <v>0</v>
      </c>
      <c r="BG495" s="176">
        <f>IF(N495="zákl. přenesená",J495,0)</f>
        <v>0</v>
      </c>
      <c r="BH495" s="176">
        <f>IF(N495="sníž. přenesená",J495,0)</f>
        <v>0</v>
      </c>
      <c r="BI495" s="176">
        <f>IF(N495="nulová",J495,0)</f>
        <v>0</v>
      </c>
      <c r="BJ495" s="17" t="s">
        <v>9</v>
      </c>
      <c r="BK495" s="176">
        <f>ROUND(I495*H495,0)</f>
        <v>0</v>
      </c>
      <c r="BL495" s="17" t="s">
        <v>222</v>
      </c>
      <c r="BM495" s="17" t="s">
        <v>768</v>
      </c>
    </row>
    <row r="496" spans="2:65" s="1" customFormat="1" ht="22.5" customHeight="1" x14ac:dyDescent="0.3">
      <c r="B496" s="164"/>
      <c r="C496" s="165" t="s">
        <v>769</v>
      </c>
      <c r="D496" s="165" t="s">
        <v>217</v>
      </c>
      <c r="E496" s="166" t="s">
        <v>770</v>
      </c>
      <c r="F496" s="167" t="s">
        <v>771</v>
      </c>
      <c r="G496" s="168" t="s">
        <v>250</v>
      </c>
      <c r="H496" s="169">
        <v>2598.15</v>
      </c>
      <c r="I496" s="170"/>
      <c r="J496" s="171">
        <f>ROUND(I496*H496,0)</f>
        <v>0</v>
      </c>
      <c r="K496" s="167" t="s">
        <v>221</v>
      </c>
      <c r="L496" s="34"/>
      <c r="M496" s="172" t="s">
        <v>3</v>
      </c>
      <c r="N496" s="173" t="s">
        <v>44</v>
      </c>
      <c r="O496" s="35"/>
      <c r="P496" s="174">
        <f>O496*H496</f>
        <v>0</v>
      </c>
      <c r="Q496" s="174">
        <v>0</v>
      </c>
      <c r="R496" s="174">
        <f>Q496*H496</f>
        <v>0</v>
      </c>
      <c r="S496" s="174">
        <v>0</v>
      </c>
      <c r="T496" s="175">
        <f>S496*H496</f>
        <v>0</v>
      </c>
      <c r="AR496" s="17" t="s">
        <v>222</v>
      </c>
      <c r="AT496" s="17" t="s">
        <v>217</v>
      </c>
      <c r="AU496" s="17" t="s">
        <v>81</v>
      </c>
      <c r="AY496" s="17" t="s">
        <v>215</v>
      </c>
      <c r="BE496" s="176">
        <f>IF(N496="základní",J496,0)</f>
        <v>0</v>
      </c>
      <c r="BF496" s="176">
        <f>IF(N496="snížená",J496,0)</f>
        <v>0</v>
      </c>
      <c r="BG496" s="176">
        <f>IF(N496="zákl. přenesená",J496,0)</f>
        <v>0</v>
      </c>
      <c r="BH496" s="176">
        <f>IF(N496="sníž. přenesená",J496,0)</f>
        <v>0</v>
      </c>
      <c r="BI496" s="176">
        <f>IF(N496="nulová",J496,0)</f>
        <v>0</v>
      </c>
      <c r="BJ496" s="17" t="s">
        <v>9</v>
      </c>
      <c r="BK496" s="176">
        <f>ROUND(I496*H496,0)</f>
        <v>0</v>
      </c>
      <c r="BL496" s="17" t="s">
        <v>222</v>
      </c>
      <c r="BM496" s="17" t="s">
        <v>772</v>
      </c>
    </row>
    <row r="497" spans="2:65" s="11" customFormat="1" x14ac:dyDescent="0.3">
      <c r="B497" s="177"/>
      <c r="D497" s="195" t="s">
        <v>224</v>
      </c>
      <c r="F497" s="205" t="s">
        <v>773</v>
      </c>
      <c r="H497" s="206">
        <v>2598.15</v>
      </c>
      <c r="I497" s="182"/>
      <c r="L497" s="177"/>
      <c r="M497" s="183"/>
      <c r="N497" s="184"/>
      <c r="O497" s="184"/>
      <c r="P497" s="184"/>
      <c r="Q497" s="184"/>
      <c r="R497" s="184"/>
      <c r="S497" s="184"/>
      <c r="T497" s="185"/>
      <c r="AT497" s="179" t="s">
        <v>224</v>
      </c>
      <c r="AU497" s="179" t="s">
        <v>81</v>
      </c>
      <c r="AV497" s="11" t="s">
        <v>81</v>
      </c>
      <c r="AW497" s="11" t="s">
        <v>4</v>
      </c>
      <c r="AX497" s="11" t="s">
        <v>9</v>
      </c>
      <c r="AY497" s="179" t="s">
        <v>215</v>
      </c>
    </row>
    <row r="498" spans="2:65" s="1" customFormat="1" ht="22.5" customHeight="1" x14ac:dyDescent="0.3">
      <c r="B498" s="164"/>
      <c r="C498" s="165" t="s">
        <v>774</v>
      </c>
      <c r="D498" s="165" t="s">
        <v>217</v>
      </c>
      <c r="E498" s="166" t="s">
        <v>775</v>
      </c>
      <c r="F498" s="167" t="s">
        <v>776</v>
      </c>
      <c r="G498" s="168" t="s">
        <v>250</v>
      </c>
      <c r="H498" s="169">
        <v>22.780999999999999</v>
      </c>
      <c r="I498" s="170"/>
      <c r="J498" s="171">
        <f>ROUND(I498*H498,0)</f>
        <v>0</v>
      </c>
      <c r="K498" s="167" t="s">
        <v>221</v>
      </c>
      <c r="L498" s="34"/>
      <c r="M498" s="172" t="s">
        <v>3</v>
      </c>
      <c r="N498" s="173" t="s">
        <v>44</v>
      </c>
      <c r="O498" s="35"/>
      <c r="P498" s="174">
        <f>O498*H498</f>
        <v>0</v>
      </c>
      <c r="Q498" s="174">
        <v>0</v>
      </c>
      <c r="R498" s="174">
        <f>Q498*H498</f>
        <v>0</v>
      </c>
      <c r="S498" s="174">
        <v>0</v>
      </c>
      <c r="T498" s="175">
        <f>S498*H498</f>
        <v>0</v>
      </c>
      <c r="AR498" s="17" t="s">
        <v>222</v>
      </c>
      <c r="AT498" s="17" t="s">
        <v>217</v>
      </c>
      <c r="AU498" s="17" t="s">
        <v>81</v>
      </c>
      <c r="AY498" s="17" t="s">
        <v>215</v>
      </c>
      <c r="BE498" s="176">
        <f>IF(N498="základní",J498,0)</f>
        <v>0</v>
      </c>
      <c r="BF498" s="176">
        <f>IF(N498="snížená",J498,0)</f>
        <v>0</v>
      </c>
      <c r="BG498" s="176">
        <f>IF(N498="zákl. přenesená",J498,0)</f>
        <v>0</v>
      </c>
      <c r="BH498" s="176">
        <f>IF(N498="sníž. přenesená",J498,0)</f>
        <v>0</v>
      </c>
      <c r="BI498" s="176">
        <f>IF(N498="nulová",J498,0)</f>
        <v>0</v>
      </c>
      <c r="BJ498" s="17" t="s">
        <v>9</v>
      </c>
      <c r="BK498" s="176">
        <f>ROUND(I498*H498,0)</f>
        <v>0</v>
      </c>
      <c r="BL498" s="17" t="s">
        <v>222</v>
      </c>
      <c r="BM498" s="17" t="s">
        <v>777</v>
      </c>
    </row>
    <row r="499" spans="2:65" s="1" customFormat="1" ht="22.5" customHeight="1" x14ac:dyDescent="0.3">
      <c r="B499" s="164"/>
      <c r="C499" s="165" t="s">
        <v>778</v>
      </c>
      <c r="D499" s="165" t="s">
        <v>217</v>
      </c>
      <c r="E499" s="166" t="s">
        <v>779</v>
      </c>
      <c r="F499" s="167" t="s">
        <v>780</v>
      </c>
      <c r="G499" s="168" t="s">
        <v>250</v>
      </c>
      <c r="H499" s="169">
        <v>55.033999999999999</v>
      </c>
      <c r="I499" s="170"/>
      <c r="J499" s="171">
        <f>ROUND(I499*H499,0)</f>
        <v>0</v>
      </c>
      <c r="K499" s="167" t="s">
        <v>221</v>
      </c>
      <c r="L499" s="34"/>
      <c r="M499" s="172" t="s">
        <v>3</v>
      </c>
      <c r="N499" s="173" t="s">
        <v>44</v>
      </c>
      <c r="O499" s="35"/>
      <c r="P499" s="174">
        <f>O499*H499</f>
        <v>0</v>
      </c>
      <c r="Q499" s="174">
        <v>0</v>
      </c>
      <c r="R499" s="174">
        <f>Q499*H499</f>
        <v>0</v>
      </c>
      <c r="S499" s="174">
        <v>0</v>
      </c>
      <c r="T499" s="175">
        <f>S499*H499</f>
        <v>0</v>
      </c>
      <c r="AR499" s="17" t="s">
        <v>222</v>
      </c>
      <c r="AT499" s="17" t="s">
        <v>217</v>
      </c>
      <c r="AU499" s="17" t="s">
        <v>81</v>
      </c>
      <c r="AY499" s="17" t="s">
        <v>215</v>
      </c>
      <c r="BE499" s="176">
        <f>IF(N499="základní",J499,0)</f>
        <v>0</v>
      </c>
      <c r="BF499" s="176">
        <f>IF(N499="snížená",J499,0)</f>
        <v>0</v>
      </c>
      <c r="BG499" s="176">
        <f>IF(N499="zákl. přenesená",J499,0)</f>
        <v>0</v>
      </c>
      <c r="BH499" s="176">
        <f>IF(N499="sníž. přenesená",J499,0)</f>
        <v>0</v>
      </c>
      <c r="BI499" s="176">
        <f>IF(N499="nulová",J499,0)</f>
        <v>0</v>
      </c>
      <c r="BJ499" s="17" t="s">
        <v>9</v>
      </c>
      <c r="BK499" s="176">
        <f>ROUND(I499*H499,0)</f>
        <v>0</v>
      </c>
      <c r="BL499" s="17" t="s">
        <v>222</v>
      </c>
      <c r="BM499" s="17" t="s">
        <v>781</v>
      </c>
    </row>
    <row r="500" spans="2:65" s="1" customFormat="1" ht="22.5" customHeight="1" x14ac:dyDescent="0.3">
      <c r="B500" s="164"/>
      <c r="C500" s="165" t="s">
        <v>782</v>
      </c>
      <c r="D500" s="165" t="s">
        <v>217</v>
      </c>
      <c r="E500" s="166" t="s">
        <v>783</v>
      </c>
      <c r="F500" s="167" t="s">
        <v>784</v>
      </c>
      <c r="G500" s="168" t="s">
        <v>250</v>
      </c>
      <c r="H500" s="169">
        <v>8.7899999999999991</v>
      </c>
      <c r="I500" s="170"/>
      <c r="J500" s="171">
        <f>ROUND(I500*H500,0)</f>
        <v>0</v>
      </c>
      <c r="K500" s="167" t="s">
        <v>221</v>
      </c>
      <c r="L500" s="34"/>
      <c r="M500" s="172" t="s">
        <v>3</v>
      </c>
      <c r="N500" s="173" t="s">
        <v>44</v>
      </c>
      <c r="O500" s="35"/>
      <c r="P500" s="174">
        <f>O500*H500</f>
        <v>0</v>
      </c>
      <c r="Q500" s="174">
        <v>0</v>
      </c>
      <c r="R500" s="174">
        <f>Q500*H500</f>
        <v>0</v>
      </c>
      <c r="S500" s="174">
        <v>0</v>
      </c>
      <c r="T500" s="175">
        <f>S500*H500</f>
        <v>0</v>
      </c>
      <c r="AR500" s="17" t="s">
        <v>222</v>
      </c>
      <c r="AT500" s="17" t="s">
        <v>217</v>
      </c>
      <c r="AU500" s="17" t="s">
        <v>81</v>
      </c>
      <c r="AY500" s="17" t="s">
        <v>215</v>
      </c>
      <c r="BE500" s="176">
        <f>IF(N500="základní",J500,0)</f>
        <v>0</v>
      </c>
      <c r="BF500" s="176">
        <f>IF(N500="snížená",J500,0)</f>
        <v>0</v>
      </c>
      <c r="BG500" s="176">
        <f>IF(N500="zákl. přenesená",J500,0)</f>
        <v>0</v>
      </c>
      <c r="BH500" s="176">
        <f>IF(N500="sníž. přenesená",J500,0)</f>
        <v>0</v>
      </c>
      <c r="BI500" s="176">
        <f>IF(N500="nulová",J500,0)</f>
        <v>0</v>
      </c>
      <c r="BJ500" s="17" t="s">
        <v>9</v>
      </c>
      <c r="BK500" s="176">
        <f>ROUND(I500*H500,0)</f>
        <v>0</v>
      </c>
      <c r="BL500" s="17" t="s">
        <v>222</v>
      </c>
      <c r="BM500" s="17" t="s">
        <v>785</v>
      </c>
    </row>
    <row r="501" spans="2:65" s="10" customFormat="1" ht="29.85" customHeight="1" x14ac:dyDescent="0.3">
      <c r="B501" s="150"/>
      <c r="D501" s="161" t="s">
        <v>72</v>
      </c>
      <c r="E501" s="162" t="s">
        <v>786</v>
      </c>
      <c r="F501" s="162" t="s">
        <v>787</v>
      </c>
      <c r="I501" s="153"/>
      <c r="J501" s="163">
        <f>BK501</f>
        <v>0</v>
      </c>
      <c r="L501" s="150"/>
      <c r="M501" s="155"/>
      <c r="N501" s="156"/>
      <c r="O501" s="156"/>
      <c r="P501" s="157">
        <f>P502</f>
        <v>0</v>
      </c>
      <c r="Q501" s="156"/>
      <c r="R501" s="157">
        <f>R502</f>
        <v>0</v>
      </c>
      <c r="S501" s="156"/>
      <c r="T501" s="158">
        <f>T502</f>
        <v>0</v>
      </c>
      <c r="AR501" s="151" t="s">
        <v>9</v>
      </c>
      <c r="AT501" s="159" t="s">
        <v>72</v>
      </c>
      <c r="AU501" s="159" t="s">
        <v>9</v>
      </c>
      <c r="AY501" s="151" t="s">
        <v>215</v>
      </c>
      <c r="BK501" s="160">
        <f>BK502</f>
        <v>0</v>
      </c>
    </row>
    <row r="502" spans="2:65" s="1" customFormat="1" ht="22.5" customHeight="1" x14ac:dyDescent="0.3">
      <c r="B502" s="164"/>
      <c r="C502" s="165" t="s">
        <v>788</v>
      </c>
      <c r="D502" s="165" t="s">
        <v>217</v>
      </c>
      <c r="E502" s="166" t="s">
        <v>789</v>
      </c>
      <c r="F502" s="167" t="s">
        <v>790</v>
      </c>
      <c r="G502" s="168" t="s">
        <v>250</v>
      </c>
      <c r="H502" s="169">
        <v>93.415000000000006</v>
      </c>
      <c r="I502" s="170"/>
      <c r="J502" s="171">
        <f>ROUND(I502*H502,0)</f>
        <v>0</v>
      </c>
      <c r="K502" s="167" t="s">
        <v>221</v>
      </c>
      <c r="L502" s="34"/>
      <c r="M502" s="172" t="s">
        <v>3</v>
      </c>
      <c r="N502" s="173" t="s">
        <v>44</v>
      </c>
      <c r="O502" s="35"/>
      <c r="P502" s="174">
        <f>O502*H502</f>
        <v>0</v>
      </c>
      <c r="Q502" s="174">
        <v>0</v>
      </c>
      <c r="R502" s="174">
        <f>Q502*H502</f>
        <v>0</v>
      </c>
      <c r="S502" s="174">
        <v>0</v>
      </c>
      <c r="T502" s="175">
        <f>S502*H502</f>
        <v>0</v>
      </c>
      <c r="AR502" s="17" t="s">
        <v>222</v>
      </c>
      <c r="AT502" s="17" t="s">
        <v>217</v>
      </c>
      <c r="AU502" s="17" t="s">
        <v>81</v>
      </c>
      <c r="AY502" s="17" t="s">
        <v>215</v>
      </c>
      <c r="BE502" s="176">
        <f>IF(N502="základní",J502,0)</f>
        <v>0</v>
      </c>
      <c r="BF502" s="176">
        <f>IF(N502="snížená",J502,0)</f>
        <v>0</v>
      </c>
      <c r="BG502" s="176">
        <f>IF(N502="zákl. přenesená",J502,0)</f>
        <v>0</v>
      </c>
      <c r="BH502" s="176">
        <f>IF(N502="sníž. přenesená",J502,0)</f>
        <v>0</v>
      </c>
      <c r="BI502" s="176">
        <f>IF(N502="nulová",J502,0)</f>
        <v>0</v>
      </c>
      <c r="BJ502" s="17" t="s">
        <v>9</v>
      </c>
      <c r="BK502" s="176">
        <f>ROUND(I502*H502,0)</f>
        <v>0</v>
      </c>
      <c r="BL502" s="17" t="s">
        <v>222</v>
      </c>
      <c r="BM502" s="17" t="s">
        <v>791</v>
      </c>
    </row>
    <row r="503" spans="2:65" s="10" customFormat="1" ht="37.35" customHeight="1" x14ac:dyDescent="0.35">
      <c r="B503" s="150"/>
      <c r="D503" s="151" t="s">
        <v>72</v>
      </c>
      <c r="E503" s="152" t="s">
        <v>792</v>
      </c>
      <c r="F503" s="152" t="s">
        <v>793</v>
      </c>
      <c r="I503" s="153"/>
      <c r="J503" s="154">
        <f>BK503</f>
        <v>0</v>
      </c>
      <c r="L503" s="150"/>
      <c r="M503" s="155"/>
      <c r="N503" s="156"/>
      <c r="O503" s="156"/>
      <c r="P503" s="157">
        <f>P504+P543+P572+P647+P841+P889+P918+P930+P934+P968+P1008+P1017+P1031+P1047</f>
        <v>0</v>
      </c>
      <c r="Q503" s="156"/>
      <c r="R503" s="157">
        <f>R504+R543+R572+R647+R841+R889+R918+R930+R934+R968+R1008+R1017+R1031+R1047</f>
        <v>23.796759241223004</v>
      </c>
      <c r="S503" s="156"/>
      <c r="T503" s="158">
        <f>T504+T543+T572+T647+T841+T889+T918+T930+T934+T968+T1008+T1017+T1031+T1047</f>
        <v>5.7947625000000009</v>
      </c>
      <c r="AR503" s="151" t="s">
        <v>81</v>
      </c>
      <c r="AT503" s="159" t="s">
        <v>72</v>
      </c>
      <c r="AU503" s="159" t="s">
        <v>73</v>
      </c>
      <c r="AY503" s="151" t="s">
        <v>215</v>
      </c>
      <c r="BK503" s="160">
        <f>BK504+BK543+BK572+BK647+BK841+BK889+BK918+BK930+BK934+BK968+BK1008+BK1017+BK1031+BK1047</f>
        <v>0</v>
      </c>
    </row>
    <row r="504" spans="2:65" s="10" customFormat="1" ht="19.899999999999999" customHeight="1" x14ac:dyDescent="0.3">
      <c r="B504" s="150"/>
      <c r="D504" s="161" t="s">
        <v>72</v>
      </c>
      <c r="E504" s="162" t="s">
        <v>794</v>
      </c>
      <c r="F504" s="162" t="s">
        <v>795</v>
      </c>
      <c r="I504" s="153"/>
      <c r="J504" s="163">
        <f>BK504</f>
        <v>0</v>
      </c>
      <c r="L504" s="150"/>
      <c r="M504" s="155"/>
      <c r="N504" s="156"/>
      <c r="O504" s="156"/>
      <c r="P504" s="157">
        <f>SUM(P505:P542)</f>
        <v>0</v>
      </c>
      <c r="Q504" s="156"/>
      <c r="R504" s="157">
        <f>SUM(R505:R542)</f>
        <v>0.43056625425</v>
      </c>
      <c r="S504" s="156"/>
      <c r="T504" s="158">
        <f>SUM(T505:T542)</f>
        <v>0</v>
      </c>
      <c r="AR504" s="151" t="s">
        <v>81</v>
      </c>
      <c r="AT504" s="159" t="s">
        <v>72</v>
      </c>
      <c r="AU504" s="159" t="s">
        <v>9</v>
      </c>
      <c r="AY504" s="151" t="s">
        <v>215</v>
      </c>
      <c r="BK504" s="160">
        <f>SUM(BK505:BK542)</f>
        <v>0</v>
      </c>
    </row>
    <row r="505" spans="2:65" s="1" customFormat="1" ht="22.5" customHeight="1" x14ac:dyDescent="0.3">
      <c r="B505" s="164"/>
      <c r="C505" s="165" t="s">
        <v>796</v>
      </c>
      <c r="D505" s="165" t="s">
        <v>217</v>
      </c>
      <c r="E505" s="166" t="s">
        <v>797</v>
      </c>
      <c r="F505" s="167" t="s">
        <v>798</v>
      </c>
      <c r="G505" s="168" t="s">
        <v>277</v>
      </c>
      <c r="H505" s="169">
        <v>39.161999999999999</v>
      </c>
      <c r="I505" s="170"/>
      <c r="J505" s="171">
        <f>ROUND(I505*H505,0)</f>
        <v>0</v>
      </c>
      <c r="K505" s="167" t="s">
        <v>221</v>
      </c>
      <c r="L505" s="34"/>
      <c r="M505" s="172" t="s">
        <v>3</v>
      </c>
      <c r="N505" s="173" t="s">
        <v>44</v>
      </c>
      <c r="O505" s="35"/>
      <c r="P505" s="174">
        <f>O505*H505</f>
        <v>0</v>
      </c>
      <c r="Q505" s="174">
        <v>0</v>
      </c>
      <c r="R505" s="174">
        <f>Q505*H505</f>
        <v>0</v>
      </c>
      <c r="S505" s="174">
        <v>0</v>
      </c>
      <c r="T505" s="175">
        <f>S505*H505</f>
        <v>0</v>
      </c>
      <c r="AR505" s="17" t="s">
        <v>308</v>
      </c>
      <c r="AT505" s="17" t="s">
        <v>217</v>
      </c>
      <c r="AU505" s="17" t="s">
        <v>81</v>
      </c>
      <c r="AY505" s="17" t="s">
        <v>215</v>
      </c>
      <c r="BE505" s="176">
        <f>IF(N505="základní",J505,0)</f>
        <v>0</v>
      </c>
      <c r="BF505" s="176">
        <f>IF(N505="snížená",J505,0)</f>
        <v>0</v>
      </c>
      <c r="BG505" s="176">
        <f>IF(N505="zákl. přenesená",J505,0)</f>
        <v>0</v>
      </c>
      <c r="BH505" s="176">
        <f>IF(N505="sníž. přenesená",J505,0)</f>
        <v>0</v>
      </c>
      <c r="BI505" s="176">
        <f>IF(N505="nulová",J505,0)</f>
        <v>0</v>
      </c>
      <c r="BJ505" s="17" t="s">
        <v>9</v>
      </c>
      <c r="BK505" s="176">
        <f>ROUND(I505*H505,0)</f>
        <v>0</v>
      </c>
      <c r="BL505" s="17" t="s">
        <v>308</v>
      </c>
      <c r="BM505" s="17" t="s">
        <v>799</v>
      </c>
    </row>
    <row r="506" spans="2:65" s="11" customFormat="1" x14ac:dyDescent="0.3">
      <c r="B506" s="177"/>
      <c r="D506" s="178" t="s">
        <v>224</v>
      </c>
      <c r="E506" s="179" t="s">
        <v>3</v>
      </c>
      <c r="F506" s="180" t="s">
        <v>800</v>
      </c>
      <c r="H506" s="181">
        <v>6.6120000000000001</v>
      </c>
      <c r="I506" s="182"/>
      <c r="L506" s="177"/>
      <c r="M506" s="183"/>
      <c r="N506" s="184"/>
      <c r="O506" s="184"/>
      <c r="P506" s="184"/>
      <c r="Q506" s="184"/>
      <c r="R506" s="184"/>
      <c r="S506" s="184"/>
      <c r="T506" s="185"/>
      <c r="AT506" s="179" t="s">
        <v>224</v>
      </c>
      <c r="AU506" s="179" t="s">
        <v>81</v>
      </c>
      <c r="AV506" s="11" t="s">
        <v>81</v>
      </c>
      <c r="AW506" s="11" t="s">
        <v>36</v>
      </c>
      <c r="AX506" s="11" t="s">
        <v>73</v>
      </c>
      <c r="AY506" s="179" t="s">
        <v>215</v>
      </c>
    </row>
    <row r="507" spans="2:65" s="11" customFormat="1" x14ac:dyDescent="0.3">
      <c r="B507" s="177"/>
      <c r="D507" s="178" t="s">
        <v>224</v>
      </c>
      <c r="E507" s="179" t="s">
        <v>3</v>
      </c>
      <c r="F507" s="180" t="s">
        <v>801</v>
      </c>
      <c r="H507" s="181">
        <v>4.0999999999999996</v>
      </c>
      <c r="I507" s="182"/>
      <c r="L507" s="177"/>
      <c r="M507" s="183"/>
      <c r="N507" s="184"/>
      <c r="O507" s="184"/>
      <c r="P507" s="184"/>
      <c r="Q507" s="184"/>
      <c r="R507" s="184"/>
      <c r="S507" s="184"/>
      <c r="T507" s="185"/>
      <c r="AT507" s="179" t="s">
        <v>224</v>
      </c>
      <c r="AU507" s="179" t="s">
        <v>81</v>
      </c>
      <c r="AV507" s="11" t="s">
        <v>81</v>
      </c>
      <c r="AW507" s="11" t="s">
        <v>36</v>
      </c>
      <c r="AX507" s="11" t="s">
        <v>73</v>
      </c>
      <c r="AY507" s="179" t="s">
        <v>215</v>
      </c>
    </row>
    <row r="508" spans="2:65" s="11" customFormat="1" x14ac:dyDescent="0.3">
      <c r="B508" s="177"/>
      <c r="D508" s="178" t="s">
        <v>224</v>
      </c>
      <c r="E508" s="179" t="s">
        <v>3</v>
      </c>
      <c r="F508" s="180" t="s">
        <v>802</v>
      </c>
      <c r="H508" s="181">
        <v>22.5</v>
      </c>
      <c r="I508" s="182"/>
      <c r="L508" s="177"/>
      <c r="M508" s="183"/>
      <c r="N508" s="184"/>
      <c r="O508" s="184"/>
      <c r="P508" s="184"/>
      <c r="Q508" s="184"/>
      <c r="R508" s="184"/>
      <c r="S508" s="184"/>
      <c r="T508" s="185"/>
      <c r="AT508" s="179" t="s">
        <v>224</v>
      </c>
      <c r="AU508" s="179" t="s">
        <v>81</v>
      </c>
      <c r="AV508" s="11" t="s">
        <v>81</v>
      </c>
      <c r="AW508" s="11" t="s">
        <v>36</v>
      </c>
      <c r="AX508" s="11" t="s">
        <v>73</v>
      </c>
      <c r="AY508" s="179" t="s">
        <v>215</v>
      </c>
    </row>
    <row r="509" spans="2:65" s="11" customFormat="1" x14ac:dyDescent="0.3">
      <c r="B509" s="177"/>
      <c r="D509" s="178" t="s">
        <v>224</v>
      </c>
      <c r="E509" s="179" t="s">
        <v>3</v>
      </c>
      <c r="F509" s="180" t="s">
        <v>803</v>
      </c>
      <c r="H509" s="181">
        <v>5.95</v>
      </c>
      <c r="I509" s="182"/>
      <c r="L509" s="177"/>
      <c r="M509" s="183"/>
      <c r="N509" s="184"/>
      <c r="O509" s="184"/>
      <c r="P509" s="184"/>
      <c r="Q509" s="184"/>
      <c r="R509" s="184"/>
      <c r="S509" s="184"/>
      <c r="T509" s="185"/>
      <c r="AT509" s="179" t="s">
        <v>224</v>
      </c>
      <c r="AU509" s="179" t="s">
        <v>81</v>
      </c>
      <c r="AV509" s="11" t="s">
        <v>81</v>
      </c>
      <c r="AW509" s="11" t="s">
        <v>36</v>
      </c>
      <c r="AX509" s="11" t="s">
        <v>73</v>
      </c>
      <c r="AY509" s="179" t="s">
        <v>215</v>
      </c>
    </row>
    <row r="510" spans="2:65" s="12" customFormat="1" x14ac:dyDescent="0.3">
      <c r="B510" s="186"/>
      <c r="D510" s="195" t="s">
        <v>224</v>
      </c>
      <c r="E510" s="207" t="s">
        <v>135</v>
      </c>
      <c r="F510" s="208" t="s">
        <v>266</v>
      </c>
      <c r="H510" s="209">
        <v>39.161999999999999</v>
      </c>
      <c r="I510" s="190"/>
      <c r="L510" s="186"/>
      <c r="M510" s="191"/>
      <c r="N510" s="192"/>
      <c r="O510" s="192"/>
      <c r="P510" s="192"/>
      <c r="Q510" s="192"/>
      <c r="R510" s="192"/>
      <c r="S510" s="192"/>
      <c r="T510" s="193"/>
      <c r="AT510" s="187" t="s">
        <v>224</v>
      </c>
      <c r="AU510" s="187" t="s">
        <v>81</v>
      </c>
      <c r="AV510" s="12" t="s">
        <v>229</v>
      </c>
      <c r="AW510" s="12" t="s">
        <v>36</v>
      </c>
      <c r="AX510" s="12" t="s">
        <v>9</v>
      </c>
      <c r="AY510" s="187" t="s">
        <v>215</v>
      </c>
    </row>
    <row r="511" spans="2:65" s="1" customFormat="1" ht="22.5" customHeight="1" x14ac:dyDescent="0.3">
      <c r="B511" s="164"/>
      <c r="C511" s="165" t="s">
        <v>804</v>
      </c>
      <c r="D511" s="165" t="s">
        <v>217</v>
      </c>
      <c r="E511" s="166" t="s">
        <v>805</v>
      </c>
      <c r="F511" s="167" t="s">
        <v>806</v>
      </c>
      <c r="G511" s="168" t="s">
        <v>277</v>
      </c>
      <c r="H511" s="169">
        <v>13.766999999999999</v>
      </c>
      <c r="I511" s="170"/>
      <c r="J511" s="171">
        <f>ROUND(I511*H511,0)</f>
        <v>0</v>
      </c>
      <c r="K511" s="167" t="s">
        <v>221</v>
      </c>
      <c r="L511" s="34"/>
      <c r="M511" s="172" t="s">
        <v>3</v>
      </c>
      <c r="N511" s="173" t="s">
        <v>44</v>
      </c>
      <c r="O511" s="35"/>
      <c r="P511" s="174">
        <f>O511*H511</f>
        <v>0</v>
      </c>
      <c r="Q511" s="174">
        <v>0</v>
      </c>
      <c r="R511" s="174">
        <f>Q511*H511</f>
        <v>0</v>
      </c>
      <c r="S511" s="174">
        <v>0</v>
      </c>
      <c r="T511" s="175">
        <f>S511*H511</f>
        <v>0</v>
      </c>
      <c r="AR511" s="17" t="s">
        <v>308</v>
      </c>
      <c r="AT511" s="17" t="s">
        <v>217</v>
      </c>
      <c r="AU511" s="17" t="s">
        <v>81</v>
      </c>
      <c r="AY511" s="17" t="s">
        <v>215</v>
      </c>
      <c r="BE511" s="176">
        <f>IF(N511="základní",J511,0)</f>
        <v>0</v>
      </c>
      <c r="BF511" s="176">
        <f>IF(N511="snížená",J511,0)</f>
        <v>0</v>
      </c>
      <c r="BG511" s="176">
        <f>IF(N511="zákl. přenesená",J511,0)</f>
        <v>0</v>
      </c>
      <c r="BH511" s="176">
        <f>IF(N511="sníž. přenesená",J511,0)</f>
        <v>0</v>
      </c>
      <c r="BI511" s="176">
        <f>IF(N511="nulová",J511,0)</f>
        <v>0</v>
      </c>
      <c r="BJ511" s="17" t="s">
        <v>9</v>
      </c>
      <c r="BK511" s="176">
        <f>ROUND(I511*H511,0)</f>
        <v>0</v>
      </c>
      <c r="BL511" s="17" t="s">
        <v>308</v>
      </c>
      <c r="BM511" s="17" t="s">
        <v>807</v>
      </c>
    </row>
    <row r="512" spans="2:65" s="11" customFormat="1" x14ac:dyDescent="0.3">
      <c r="B512" s="177"/>
      <c r="D512" s="178" t="s">
        <v>224</v>
      </c>
      <c r="E512" s="179" t="s">
        <v>3</v>
      </c>
      <c r="F512" s="180" t="s">
        <v>808</v>
      </c>
      <c r="H512" s="181">
        <v>12.384</v>
      </c>
      <c r="I512" s="182"/>
      <c r="L512" s="177"/>
      <c r="M512" s="183"/>
      <c r="N512" s="184"/>
      <c r="O512" s="184"/>
      <c r="P512" s="184"/>
      <c r="Q512" s="184"/>
      <c r="R512" s="184"/>
      <c r="S512" s="184"/>
      <c r="T512" s="185"/>
      <c r="AT512" s="179" t="s">
        <v>224</v>
      </c>
      <c r="AU512" s="179" t="s">
        <v>81</v>
      </c>
      <c r="AV512" s="11" t="s">
        <v>81</v>
      </c>
      <c r="AW512" s="11" t="s">
        <v>36</v>
      </c>
      <c r="AX512" s="11" t="s">
        <v>73</v>
      </c>
      <c r="AY512" s="179" t="s">
        <v>215</v>
      </c>
    </row>
    <row r="513" spans="2:65" s="11" customFormat="1" x14ac:dyDescent="0.3">
      <c r="B513" s="177"/>
      <c r="D513" s="178" t="s">
        <v>224</v>
      </c>
      <c r="E513" s="179" t="s">
        <v>3</v>
      </c>
      <c r="F513" s="180" t="s">
        <v>809</v>
      </c>
      <c r="H513" s="181">
        <v>1.383</v>
      </c>
      <c r="I513" s="182"/>
      <c r="L513" s="177"/>
      <c r="M513" s="183"/>
      <c r="N513" s="184"/>
      <c r="O513" s="184"/>
      <c r="P513" s="184"/>
      <c r="Q513" s="184"/>
      <c r="R513" s="184"/>
      <c r="S513" s="184"/>
      <c r="T513" s="185"/>
      <c r="AT513" s="179" t="s">
        <v>224</v>
      </c>
      <c r="AU513" s="179" t="s">
        <v>81</v>
      </c>
      <c r="AV513" s="11" t="s">
        <v>81</v>
      </c>
      <c r="AW513" s="11" t="s">
        <v>36</v>
      </c>
      <c r="AX513" s="11" t="s">
        <v>73</v>
      </c>
      <c r="AY513" s="179" t="s">
        <v>215</v>
      </c>
    </row>
    <row r="514" spans="2:65" s="12" customFormat="1" x14ac:dyDescent="0.3">
      <c r="B514" s="186"/>
      <c r="D514" s="195" t="s">
        <v>224</v>
      </c>
      <c r="E514" s="207" t="s">
        <v>138</v>
      </c>
      <c r="F514" s="208" t="s">
        <v>266</v>
      </c>
      <c r="H514" s="209">
        <v>13.766999999999999</v>
      </c>
      <c r="I514" s="190"/>
      <c r="L514" s="186"/>
      <c r="M514" s="191"/>
      <c r="N514" s="192"/>
      <c r="O514" s="192"/>
      <c r="P514" s="192"/>
      <c r="Q514" s="192"/>
      <c r="R514" s="192"/>
      <c r="S514" s="192"/>
      <c r="T514" s="193"/>
      <c r="AT514" s="187" t="s">
        <v>224</v>
      </c>
      <c r="AU514" s="187" t="s">
        <v>81</v>
      </c>
      <c r="AV514" s="12" t="s">
        <v>229</v>
      </c>
      <c r="AW514" s="12" t="s">
        <v>36</v>
      </c>
      <c r="AX514" s="12" t="s">
        <v>9</v>
      </c>
      <c r="AY514" s="187" t="s">
        <v>215</v>
      </c>
    </row>
    <row r="515" spans="2:65" s="1" customFormat="1" ht="22.5" customHeight="1" x14ac:dyDescent="0.3">
      <c r="B515" s="164"/>
      <c r="C515" s="210" t="s">
        <v>810</v>
      </c>
      <c r="D515" s="210" t="s">
        <v>486</v>
      </c>
      <c r="E515" s="211" t="s">
        <v>811</v>
      </c>
      <c r="F515" s="212" t="s">
        <v>812</v>
      </c>
      <c r="G515" s="213" t="s">
        <v>250</v>
      </c>
      <c r="H515" s="214">
        <v>1.7000000000000001E-2</v>
      </c>
      <c r="I515" s="215"/>
      <c r="J515" s="216">
        <f>ROUND(I515*H515,0)</f>
        <v>0</v>
      </c>
      <c r="K515" s="212" t="s">
        <v>221</v>
      </c>
      <c r="L515" s="217"/>
      <c r="M515" s="218" t="s">
        <v>3</v>
      </c>
      <c r="N515" s="219" t="s">
        <v>44</v>
      </c>
      <c r="O515" s="35"/>
      <c r="P515" s="174">
        <f>O515*H515</f>
        <v>0</v>
      </c>
      <c r="Q515" s="174">
        <v>1</v>
      </c>
      <c r="R515" s="174">
        <f>Q515*H515</f>
        <v>1.7000000000000001E-2</v>
      </c>
      <c r="S515" s="174">
        <v>0</v>
      </c>
      <c r="T515" s="175">
        <f>S515*H515</f>
        <v>0</v>
      </c>
      <c r="AR515" s="17" t="s">
        <v>417</v>
      </c>
      <c r="AT515" s="17" t="s">
        <v>486</v>
      </c>
      <c r="AU515" s="17" t="s">
        <v>81</v>
      </c>
      <c r="AY515" s="17" t="s">
        <v>215</v>
      </c>
      <c r="BE515" s="176">
        <f>IF(N515="základní",J515,0)</f>
        <v>0</v>
      </c>
      <c r="BF515" s="176">
        <f>IF(N515="snížená",J515,0)</f>
        <v>0</v>
      </c>
      <c r="BG515" s="176">
        <f>IF(N515="zákl. přenesená",J515,0)</f>
        <v>0</v>
      </c>
      <c r="BH515" s="176">
        <f>IF(N515="sníž. přenesená",J515,0)</f>
        <v>0</v>
      </c>
      <c r="BI515" s="176">
        <f>IF(N515="nulová",J515,0)</f>
        <v>0</v>
      </c>
      <c r="BJ515" s="17" t="s">
        <v>9</v>
      </c>
      <c r="BK515" s="176">
        <f>ROUND(I515*H515,0)</f>
        <v>0</v>
      </c>
      <c r="BL515" s="17" t="s">
        <v>308</v>
      </c>
      <c r="BM515" s="17" t="s">
        <v>813</v>
      </c>
    </row>
    <row r="516" spans="2:65" s="11" customFormat="1" x14ac:dyDescent="0.3">
      <c r="B516" s="177"/>
      <c r="D516" s="178" t="s">
        <v>224</v>
      </c>
      <c r="E516" s="179" t="s">
        <v>3</v>
      </c>
      <c r="F516" s="180" t="s">
        <v>814</v>
      </c>
      <c r="H516" s="181">
        <v>1.2E-2</v>
      </c>
      <c r="I516" s="182"/>
      <c r="L516" s="177"/>
      <c r="M516" s="183"/>
      <c r="N516" s="184"/>
      <c r="O516" s="184"/>
      <c r="P516" s="184"/>
      <c r="Q516" s="184"/>
      <c r="R516" s="184"/>
      <c r="S516" s="184"/>
      <c r="T516" s="185"/>
      <c r="AT516" s="179" t="s">
        <v>224</v>
      </c>
      <c r="AU516" s="179" t="s">
        <v>81</v>
      </c>
      <c r="AV516" s="11" t="s">
        <v>81</v>
      </c>
      <c r="AW516" s="11" t="s">
        <v>36</v>
      </c>
      <c r="AX516" s="11" t="s">
        <v>73</v>
      </c>
      <c r="AY516" s="179" t="s">
        <v>215</v>
      </c>
    </row>
    <row r="517" spans="2:65" s="11" customFormat="1" x14ac:dyDescent="0.3">
      <c r="B517" s="177"/>
      <c r="D517" s="178" t="s">
        <v>224</v>
      </c>
      <c r="E517" s="179" t="s">
        <v>3</v>
      </c>
      <c r="F517" s="180" t="s">
        <v>815</v>
      </c>
      <c r="H517" s="181">
        <v>5.0000000000000001E-3</v>
      </c>
      <c r="I517" s="182"/>
      <c r="L517" s="177"/>
      <c r="M517" s="183"/>
      <c r="N517" s="184"/>
      <c r="O517" s="184"/>
      <c r="P517" s="184"/>
      <c r="Q517" s="184"/>
      <c r="R517" s="184"/>
      <c r="S517" s="184"/>
      <c r="T517" s="185"/>
      <c r="AT517" s="179" t="s">
        <v>224</v>
      </c>
      <c r="AU517" s="179" t="s">
        <v>81</v>
      </c>
      <c r="AV517" s="11" t="s">
        <v>81</v>
      </c>
      <c r="AW517" s="11" t="s">
        <v>36</v>
      </c>
      <c r="AX517" s="11" t="s">
        <v>73</v>
      </c>
      <c r="AY517" s="179" t="s">
        <v>215</v>
      </c>
    </row>
    <row r="518" spans="2:65" s="12" customFormat="1" x14ac:dyDescent="0.3">
      <c r="B518" s="186"/>
      <c r="D518" s="195" t="s">
        <v>224</v>
      </c>
      <c r="E518" s="207" t="s">
        <v>3</v>
      </c>
      <c r="F518" s="208" t="s">
        <v>266</v>
      </c>
      <c r="H518" s="209">
        <v>1.7000000000000001E-2</v>
      </c>
      <c r="I518" s="190"/>
      <c r="L518" s="186"/>
      <c r="M518" s="191"/>
      <c r="N518" s="192"/>
      <c r="O518" s="192"/>
      <c r="P518" s="192"/>
      <c r="Q518" s="192"/>
      <c r="R518" s="192"/>
      <c r="S518" s="192"/>
      <c r="T518" s="193"/>
      <c r="AT518" s="187" t="s">
        <v>224</v>
      </c>
      <c r="AU518" s="187" t="s">
        <v>81</v>
      </c>
      <c r="AV518" s="12" t="s">
        <v>229</v>
      </c>
      <c r="AW518" s="12" t="s">
        <v>36</v>
      </c>
      <c r="AX518" s="12" t="s">
        <v>9</v>
      </c>
      <c r="AY518" s="187" t="s">
        <v>215</v>
      </c>
    </row>
    <row r="519" spans="2:65" s="1" customFormat="1" ht="22.5" customHeight="1" x14ac:dyDescent="0.3">
      <c r="B519" s="164"/>
      <c r="C519" s="165" t="s">
        <v>816</v>
      </c>
      <c r="D519" s="165" t="s">
        <v>217</v>
      </c>
      <c r="E519" s="166" t="s">
        <v>817</v>
      </c>
      <c r="F519" s="167" t="s">
        <v>818</v>
      </c>
      <c r="G519" s="168" t="s">
        <v>277</v>
      </c>
      <c r="H519" s="169">
        <v>39.161999999999999</v>
      </c>
      <c r="I519" s="170"/>
      <c r="J519" s="171">
        <f>ROUND(I519*H519,0)</f>
        <v>0</v>
      </c>
      <c r="K519" s="167" t="s">
        <v>221</v>
      </c>
      <c r="L519" s="34"/>
      <c r="M519" s="172" t="s">
        <v>3</v>
      </c>
      <c r="N519" s="173" t="s">
        <v>44</v>
      </c>
      <c r="O519" s="35"/>
      <c r="P519" s="174">
        <f>O519*H519</f>
        <v>0</v>
      </c>
      <c r="Q519" s="174">
        <v>3.9825E-4</v>
      </c>
      <c r="R519" s="174">
        <f>Q519*H519</f>
        <v>1.5596266499999999E-2</v>
      </c>
      <c r="S519" s="174">
        <v>0</v>
      </c>
      <c r="T519" s="175">
        <f>S519*H519</f>
        <v>0</v>
      </c>
      <c r="AR519" s="17" t="s">
        <v>308</v>
      </c>
      <c r="AT519" s="17" t="s">
        <v>217</v>
      </c>
      <c r="AU519" s="17" t="s">
        <v>81</v>
      </c>
      <c r="AY519" s="17" t="s">
        <v>215</v>
      </c>
      <c r="BE519" s="176">
        <f>IF(N519="základní",J519,0)</f>
        <v>0</v>
      </c>
      <c r="BF519" s="176">
        <f>IF(N519="snížená",J519,0)</f>
        <v>0</v>
      </c>
      <c r="BG519" s="176">
        <f>IF(N519="zákl. přenesená",J519,0)</f>
        <v>0</v>
      </c>
      <c r="BH519" s="176">
        <f>IF(N519="sníž. přenesená",J519,0)</f>
        <v>0</v>
      </c>
      <c r="BI519" s="176">
        <f>IF(N519="nulová",J519,0)</f>
        <v>0</v>
      </c>
      <c r="BJ519" s="17" t="s">
        <v>9</v>
      </c>
      <c r="BK519" s="176">
        <f>ROUND(I519*H519,0)</f>
        <v>0</v>
      </c>
      <c r="BL519" s="17" t="s">
        <v>308</v>
      </c>
      <c r="BM519" s="17" t="s">
        <v>819</v>
      </c>
    </row>
    <row r="520" spans="2:65" s="11" customFormat="1" x14ac:dyDescent="0.3">
      <c r="B520" s="177"/>
      <c r="D520" s="195" t="s">
        <v>224</v>
      </c>
      <c r="E520" s="204" t="s">
        <v>3</v>
      </c>
      <c r="F520" s="205" t="s">
        <v>135</v>
      </c>
      <c r="H520" s="206">
        <v>39.161999999999999</v>
      </c>
      <c r="I520" s="182"/>
      <c r="L520" s="177"/>
      <c r="M520" s="183"/>
      <c r="N520" s="184"/>
      <c r="O520" s="184"/>
      <c r="P520" s="184"/>
      <c r="Q520" s="184"/>
      <c r="R520" s="184"/>
      <c r="S520" s="184"/>
      <c r="T520" s="185"/>
      <c r="AT520" s="179" t="s">
        <v>224</v>
      </c>
      <c r="AU520" s="179" t="s">
        <v>81</v>
      </c>
      <c r="AV520" s="11" t="s">
        <v>81</v>
      </c>
      <c r="AW520" s="11" t="s">
        <v>36</v>
      </c>
      <c r="AX520" s="11" t="s">
        <v>9</v>
      </c>
      <c r="AY520" s="179" t="s">
        <v>215</v>
      </c>
    </row>
    <row r="521" spans="2:65" s="1" customFormat="1" ht="22.5" customHeight="1" x14ac:dyDescent="0.3">
      <c r="B521" s="164"/>
      <c r="C521" s="165" t="s">
        <v>820</v>
      </c>
      <c r="D521" s="165" t="s">
        <v>217</v>
      </c>
      <c r="E521" s="166" t="s">
        <v>821</v>
      </c>
      <c r="F521" s="167" t="s">
        <v>822</v>
      </c>
      <c r="G521" s="168" t="s">
        <v>277</v>
      </c>
      <c r="H521" s="169">
        <v>13.766999999999999</v>
      </c>
      <c r="I521" s="170"/>
      <c r="J521" s="171">
        <f>ROUND(I521*H521,0)</f>
        <v>0</v>
      </c>
      <c r="K521" s="167" t="s">
        <v>221</v>
      </c>
      <c r="L521" s="34"/>
      <c r="M521" s="172" t="s">
        <v>3</v>
      </c>
      <c r="N521" s="173" t="s">
        <v>44</v>
      </c>
      <c r="O521" s="35"/>
      <c r="P521" s="174">
        <f>O521*H521</f>
        <v>0</v>
      </c>
      <c r="Q521" s="174">
        <v>3.9825E-4</v>
      </c>
      <c r="R521" s="174">
        <f>Q521*H521</f>
        <v>5.4827077499999995E-3</v>
      </c>
      <c r="S521" s="174">
        <v>0</v>
      </c>
      <c r="T521" s="175">
        <f>S521*H521</f>
        <v>0</v>
      </c>
      <c r="AR521" s="17" t="s">
        <v>308</v>
      </c>
      <c r="AT521" s="17" t="s">
        <v>217</v>
      </c>
      <c r="AU521" s="17" t="s">
        <v>81</v>
      </c>
      <c r="AY521" s="17" t="s">
        <v>215</v>
      </c>
      <c r="BE521" s="176">
        <f>IF(N521="základní",J521,0)</f>
        <v>0</v>
      </c>
      <c r="BF521" s="176">
        <f>IF(N521="snížená",J521,0)</f>
        <v>0</v>
      </c>
      <c r="BG521" s="176">
        <f>IF(N521="zákl. přenesená",J521,0)</f>
        <v>0</v>
      </c>
      <c r="BH521" s="176">
        <f>IF(N521="sníž. přenesená",J521,0)</f>
        <v>0</v>
      </c>
      <c r="BI521" s="176">
        <f>IF(N521="nulová",J521,0)</f>
        <v>0</v>
      </c>
      <c r="BJ521" s="17" t="s">
        <v>9</v>
      </c>
      <c r="BK521" s="176">
        <f>ROUND(I521*H521,0)</f>
        <v>0</v>
      </c>
      <c r="BL521" s="17" t="s">
        <v>308</v>
      </c>
      <c r="BM521" s="17" t="s">
        <v>823</v>
      </c>
    </row>
    <row r="522" spans="2:65" s="11" customFormat="1" x14ac:dyDescent="0.3">
      <c r="B522" s="177"/>
      <c r="D522" s="195" t="s">
        <v>224</v>
      </c>
      <c r="E522" s="204" t="s">
        <v>3</v>
      </c>
      <c r="F522" s="205" t="s">
        <v>138</v>
      </c>
      <c r="H522" s="206">
        <v>13.766999999999999</v>
      </c>
      <c r="I522" s="182"/>
      <c r="L522" s="177"/>
      <c r="M522" s="183"/>
      <c r="N522" s="184"/>
      <c r="O522" s="184"/>
      <c r="P522" s="184"/>
      <c r="Q522" s="184"/>
      <c r="R522" s="184"/>
      <c r="S522" s="184"/>
      <c r="T522" s="185"/>
      <c r="AT522" s="179" t="s">
        <v>224</v>
      </c>
      <c r="AU522" s="179" t="s">
        <v>81</v>
      </c>
      <c r="AV522" s="11" t="s">
        <v>81</v>
      </c>
      <c r="AW522" s="11" t="s">
        <v>36</v>
      </c>
      <c r="AX522" s="11" t="s">
        <v>9</v>
      </c>
      <c r="AY522" s="179" t="s">
        <v>215</v>
      </c>
    </row>
    <row r="523" spans="2:65" s="1" customFormat="1" ht="22.5" customHeight="1" x14ac:dyDescent="0.3">
      <c r="B523" s="164"/>
      <c r="C523" s="210" t="s">
        <v>824</v>
      </c>
      <c r="D523" s="210" t="s">
        <v>486</v>
      </c>
      <c r="E523" s="211" t="s">
        <v>825</v>
      </c>
      <c r="F523" s="212" t="s">
        <v>826</v>
      </c>
      <c r="G523" s="213" t="s">
        <v>277</v>
      </c>
      <c r="H523" s="214">
        <v>61.555999999999997</v>
      </c>
      <c r="I523" s="215"/>
      <c r="J523" s="216">
        <f>ROUND(I523*H523,0)</f>
        <v>0</v>
      </c>
      <c r="K523" s="212" t="s">
        <v>221</v>
      </c>
      <c r="L523" s="217"/>
      <c r="M523" s="218" t="s">
        <v>3</v>
      </c>
      <c r="N523" s="219" t="s">
        <v>44</v>
      </c>
      <c r="O523" s="35"/>
      <c r="P523" s="174">
        <f>O523*H523</f>
        <v>0</v>
      </c>
      <c r="Q523" s="174">
        <v>3.8800000000000002E-3</v>
      </c>
      <c r="R523" s="174">
        <f>Q523*H523</f>
        <v>0.23883728000000001</v>
      </c>
      <c r="S523" s="174">
        <v>0</v>
      </c>
      <c r="T523" s="175">
        <f>S523*H523</f>
        <v>0</v>
      </c>
      <c r="AR523" s="17" t="s">
        <v>417</v>
      </c>
      <c r="AT523" s="17" t="s">
        <v>486</v>
      </c>
      <c r="AU523" s="17" t="s">
        <v>81</v>
      </c>
      <c r="AY523" s="17" t="s">
        <v>215</v>
      </c>
      <c r="BE523" s="176">
        <f>IF(N523="základní",J523,0)</f>
        <v>0</v>
      </c>
      <c r="BF523" s="176">
        <f>IF(N523="snížená",J523,0)</f>
        <v>0</v>
      </c>
      <c r="BG523" s="176">
        <f>IF(N523="zákl. přenesená",J523,0)</f>
        <v>0</v>
      </c>
      <c r="BH523" s="176">
        <f>IF(N523="sníž. přenesená",J523,0)</f>
        <v>0</v>
      </c>
      <c r="BI523" s="176">
        <f>IF(N523="nulová",J523,0)</f>
        <v>0</v>
      </c>
      <c r="BJ523" s="17" t="s">
        <v>9</v>
      </c>
      <c r="BK523" s="176">
        <f>ROUND(I523*H523,0)</f>
        <v>0</v>
      </c>
      <c r="BL523" s="17" t="s">
        <v>308</v>
      </c>
      <c r="BM523" s="17" t="s">
        <v>827</v>
      </c>
    </row>
    <row r="524" spans="2:65" s="11" customFormat="1" x14ac:dyDescent="0.3">
      <c r="B524" s="177"/>
      <c r="D524" s="178" t="s">
        <v>224</v>
      </c>
      <c r="E524" s="179" t="s">
        <v>3</v>
      </c>
      <c r="F524" s="180" t="s">
        <v>828</v>
      </c>
      <c r="H524" s="181">
        <v>45.036000000000001</v>
      </c>
      <c r="I524" s="182"/>
      <c r="L524" s="177"/>
      <c r="M524" s="183"/>
      <c r="N524" s="184"/>
      <c r="O524" s="184"/>
      <c r="P524" s="184"/>
      <c r="Q524" s="184"/>
      <c r="R524" s="184"/>
      <c r="S524" s="184"/>
      <c r="T524" s="185"/>
      <c r="AT524" s="179" t="s">
        <v>224</v>
      </c>
      <c r="AU524" s="179" t="s">
        <v>81</v>
      </c>
      <c r="AV524" s="11" t="s">
        <v>81</v>
      </c>
      <c r="AW524" s="11" t="s">
        <v>36</v>
      </c>
      <c r="AX524" s="11" t="s">
        <v>73</v>
      </c>
      <c r="AY524" s="179" t="s">
        <v>215</v>
      </c>
    </row>
    <row r="525" spans="2:65" s="11" customFormat="1" x14ac:dyDescent="0.3">
      <c r="B525" s="177"/>
      <c r="D525" s="178" t="s">
        <v>224</v>
      </c>
      <c r="E525" s="179" t="s">
        <v>3</v>
      </c>
      <c r="F525" s="180" t="s">
        <v>829</v>
      </c>
      <c r="H525" s="181">
        <v>16.52</v>
      </c>
      <c r="I525" s="182"/>
      <c r="L525" s="177"/>
      <c r="M525" s="183"/>
      <c r="N525" s="184"/>
      <c r="O525" s="184"/>
      <c r="P525" s="184"/>
      <c r="Q525" s="184"/>
      <c r="R525" s="184"/>
      <c r="S525" s="184"/>
      <c r="T525" s="185"/>
      <c r="AT525" s="179" t="s">
        <v>224</v>
      </c>
      <c r="AU525" s="179" t="s">
        <v>81</v>
      </c>
      <c r="AV525" s="11" t="s">
        <v>81</v>
      </c>
      <c r="AW525" s="11" t="s">
        <v>36</v>
      </c>
      <c r="AX525" s="11" t="s">
        <v>73</v>
      </c>
      <c r="AY525" s="179" t="s">
        <v>215</v>
      </c>
    </row>
    <row r="526" spans="2:65" s="12" customFormat="1" x14ac:dyDescent="0.3">
      <c r="B526" s="186"/>
      <c r="D526" s="195" t="s">
        <v>224</v>
      </c>
      <c r="E526" s="207" t="s">
        <v>3</v>
      </c>
      <c r="F526" s="208" t="s">
        <v>266</v>
      </c>
      <c r="H526" s="209">
        <v>61.555999999999997</v>
      </c>
      <c r="I526" s="190"/>
      <c r="L526" s="186"/>
      <c r="M526" s="191"/>
      <c r="N526" s="192"/>
      <c r="O526" s="192"/>
      <c r="P526" s="192"/>
      <c r="Q526" s="192"/>
      <c r="R526" s="192"/>
      <c r="S526" s="192"/>
      <c r="T526" s="193"/>
      <c r="AT526" s="187" t="s">
        <v>224</v>
      </c>
      <c r="AU526" s="187" t="s">
        <v>81</v>
      </c>
      <c r="AV526" s="12" t="s">
        <v>229</v>
      </c>
      <c r="AW526" s="12" t="s">
        <v>36</v>
      </c>
      <c r="AX526" s="12" t="s">
        <v>9</v>
      </c>
      <c r="AY526" s="187" t="s">
        <v>215</v>
      </c>
    </row>
    <row r="527" spans="2:65" s="1" customFormat="1" ht="22.5" customHeight="1" x14ac:dyDescent="0.3">
      <c r="B527" s="164"/>
      <c r="C527" s="165" t="s">
        <v>830</v>
      </c>
      <c r="D527" s="165" t="s">
        <v>217</v>
      </c>
      <c r="E527" s="166" t="s">
        <v>831</v>
      </c>
      <c r="F527" s="167" t="s">
        <v>832</v>
      </c>
      <c r="G527" s="168" t="s">
        <v>277</v>
      </c>
      <c r="H527" s="169">
        <v>28.4</v>
      </c>
      <c r="I527" s="170"/>
      <c r="J527" s="171">
        <f>ROUND(I527*H527,0)</f>
        <v>0</v>
      </c>
      <c r="K527" s="167" t="s">
        <v>221</v>
      </c>
      <c r="L527" s="34"/>
      <c r="M527" s="172" t="s">
        <v>3</v>
      </c>
      <c r="N527" s="173" t="s">
        <v>44</v>
      </c>
      <c r="O527" s="35"/>
      <c r="P527" s="174">
        <f>O527*H527</f>
        <v>0</v>
      </c>
      <c r="Q527" s="174">
        <v>3.5000000000000001E-3</v>
      </c>
      <c r="R527" s="174">
        <f>Q527*H527</f>
        <v>9.9400000000000002E-2</v>
      </c>
      <c r="S527" s="174">
        <v>0</v>
      </c>
      <c r="T527" s="175">
        <f>S527*H527</f>
        <v>0</v>
      </c>
      <c r="AR527" s="17" t="s">
        <v>308</v>
      </c>
      <c r="AT527" s="17" t="s">
        <v>217</v>
      </c>
      <c r="AU527" s="17" t="s">
        <v>81</v>
      </c>
      <c r="AY527" s="17" t="s">
        <v>215</v>
      </c>
      <c r="BE527" s="176">
        <f>IF(N527="základní",J527,0)</f>
        <v>0</v>
      </c>
      <c r="BF527" s="176">
        <f>IF(N527="snížená",J527,0)</f>
        <v>0</v>
      </c>
      <c r="BG527" s="176">
        <f>IF(N527="zákl. přenesená",J527,0)</f>
        <v>0</v>
      </c>
      <c r="BH527" s="176">
        <f>IF(N527="sníž. přenesená",J527,0)</f>
        <v>0</v>
      </c>
      <c r="BI527" s="176">
        <f>IF(N527="nulová",J527,0)</f>
        <v>0</v>
      </c>
      <c r="BJ527" s="17" t="s">
        <v>9</v>
      </c>
      <c r="BK527" s="176">
        <f>ROUND(I527*H527,0)</f>
        <v>0</v>
      </c>
      <c r="BL527" s="17" t="s">
        <v>308</v>
      </c>
      <c r="BM527" s="17" t="s">
        <v>833</v>
      </c>
    </row>
    <row r="528" spans="2:65" s="11" customFormat="1" x14ac:dyDescent="0.3">
      <c r="B528" s="177"/>
      <c r="D528" s="178" t="s">
        <v>224</v>
      </c>
      <c r="E528" s="179" t="s">
        <v>3</v>
      </c>
      <c r="F528" s="180" t="s">
        <v>121</v>
      </c>
      <c r="H528" s="181">
        <v>24.3</v>
      </c>
      <c r="I528" s="182"/>
      <c r="L528" s="177"/>
      <c r="M528" s="183"/>
      <c r="N528" s="184"/>
      <c r="O528" s="184"/>
      <c r="P528" s="184"/>
      <c r="Q528" s="184"/>
      <c r="R528" s="184"/>
      <c r="S528" s="184"/>
      <c r="T528" s="185"/>
      <c r="AT528" s="179" t="s">
        <v>224</v>
      </c>
      <c r="AU528" s="179" t="s">
        <v>81</v>
      </c>
      <c r="AV528" s="11" t="s">
        <v>81</v>
      </c>
      <c r="AW528" s="11" t="s">
        <v>36</v>
      </c>
      <c r="AX528" s="11" t="s">
        <v>73</v>
      </c>
      <c r="AY528" s="179" t="s">
        <v>215</v>
      </c>
    </row>
    <row r="529" spans="2:65" s="11" customFormat="1" x14ac:dyDescent="0.3">
      <c r="B529" s="177"/>
      <c r="D529" s="178" t="s">
        <v>224</v>
      </c>
      <c r="E529" s="179" t="s">
        <v>3</v>
      </c>
      <c r="F529" s="180" t="s">
        <v>123</v>
      </c>
      <c r="H529" s="181">
        <v>4.0999999999999996</v>
      </c>
      <c r="I529" s="182"/>
      <c r="L529" s="177"/>
      <c r="M529" s="183"/>
      <c r="N529" s="184"/>
      <c r="O529" s="184"/>
      <c r="P529" s="184"/>
      <c r="Q529" s="184"/>
      <c r="R529" s="184"/>
      <c r="S529" s="184"/>
      <c r="T529" s="185"/>
      <c r="AT529" s="179" t="s">
        <v>224</v>
      </c>
      <c r="AU529" s="179" t="s">
        <v>81</v>
      </c>
      <c r="AV529" s="11" t="s">
        <v>81</v>
      </c>
      <c r="AW529" s="11" t="s">
        <v>36</v>
      </c>
      <c r="AX529" s="11" t="s">
        <v>73</v>
      </c>
      <c r="AY529" s="179" t="s">
        <v>215</v>
      </c>
    </row>
    <row r="530" spans="2:65" s="12" customFormat="1" x14ac:dyDescent="0.3">
      <c r="B530" s="186"/>
      <c r="D530" s="195" t="s">
        <v>224</v>
      </c>
      <c r="E530" s="207" t="s">
        <v>3</v>
      </c>
      <c r="F530" s="208" t="s">
        <v>266</v>
      </c>
      <c r="H530" s="209">
        <v>28.4</v>
      </c>
      <c r="I530" s="190"/>
      <c r="L530" s="186"/>
      <c r="M530" s="191"/>
      <c r="N530" s="192"/>
      <c r="O530" s="192"/>
      <c r="P530" s="192"/>
      <c r="Q530" s="192"/>
      <c r="R530" s="192"/>
      <c r="S530" s="192"/>
      <c r="T530" s="193"/>
      <c r="AT530" s="187" t="s">
        <v>224</v>
      </c>
      <c r="AU530" s="187" t="s">
        <v>81</v>
      </c>
      <c r="AV530" s="12" t="s">
        <v>229</v>
      </c>
      <c r="AW530" s="12" t="s">
        <v>36</v>
      </c>
      <c r="AX530" s="12" t="s">
        <v>9</v>
      </c>
      <c r="AY530" s="187" t="s">
        <v>215</v>
      </c>
    </row>
    <row r="531" spans="2:65" s="1" customFormat="1" ht="22.5" customHeight="1" x14ac:dyDescent="0.3">
      <c r="B531" s="164"/>
      <c r="C531" s="165" t="s">
        <v>834</v>
      </c>
      <c r="D531" s="165" t="s">
        <v>217</v>
      </c>
      <c r="E531" s="166" t="s">
        <v>835</v>
      </c>
      <c r="F531" s="167" t="s">
        <v>836</v>
      </c>
      <c r="G531" s="168" t="s">
        <v>277</v>
      </c>
      <c r="H531" s="169">
        <v>15.5</v>
      </c>
      <c r="I531" s="170"/>
      <c r="J531" s="171">
        <f>ROUND(I531*H531,0)</f>
        <v>0</v>
      </c>
      <c r="K531" s="167" t="s">
        <v>221</v>
      </c>
      <c r="L531" s="34"/>
      <c r="M531" s="172" t="s">
        <v>3</v>
      </c>
      <c r="N531" s="173" t="s">
        <v>44</v>
      </c>
      <c r="O531" s="35"/>
      <c r="P531" s="174">
        <f>O531*H531</f>
        <v>0</v>
      </c>
      <c r="Q531" s="174">
        <v>3.5000000000000001E-3</v>
      </c>
      <c r="R531" s="174">
        <f>Q531*H531</f>
        <v>5.425E-2</v>
      </c>
      <c r="S531" s="174">
        <v>0</v>
      </c>
      <c r="T531" s="175">
        <f>S531*H531</f>
        <v>0</v>
      </c>
      <c r="AR531" s="17" t="s">
        <v>308</v>
      </c>
      <c r="AT531" s="17" t="s">
        <v>217</v>
      </c>
      <c r="AU531" s="17" t="s">
        <v>81</v>
      </c>
      <c r="AY531" s="17" t="s">
        <v>215</v>
      </c>
      <c r="BE531" s="176">
        <f>IF(N531="základní",J531,0)</f>
        <v>0</v>
      </c>
      <c r="BF531" s="176">
        <f>IF(N531="snížená",J531,0)</f>
        <v>0</v>
      </c>
      <c r="BG531" s="176">
        <f>IF(N531="zákl. přenesená",J531,0)</f>
        <v>0</v>
      </c>
      <c r="BH531" s="176">
        <f>IF(N531="sníž. přenesená",J531,0)</f>
        <v>0</v>
      </c>
      <c r="BI531" s="176">
        <f>IF(N531="nulová",J531,0)</f>
        <v>0</v>
      </c>
      <c r="BJ531" s="17" t="s">
        <v>9</v>
      </c>
      <c r="BK531" s="176">
        <f>ROUND(I531*H531,0)</f>
        <v>0</v>
      </c>
      <c r="BL531" s="17" t="s">
        <v>308</v>
      </c>
      <c r="BM531" s="17" t="s">
        <v>837</v>
      </c>
    </row>
    <row r="532" spans="2:65" s="11" customFormat="1" x14ac:dyDescent="0.3">
      <c r="B532" s="177"/>
      <c r="D532" s="178" t="s">
        <v>224</v>
      </c>
      <c r="E532" s="179" t="s">
        <v>3</v>
      </c>
      <c r="F532" s="180" t="s">
        <v>838</v>
      </c>
      <c r="H532" s="181">
        <v>1.5920000000000001</v>
      </c>
      <c r="I532" s="182"/>
      <c r="L532" s="177"/>
      <c r="M532" s="183"/>
      <c r="N532" s="184"/>
      <c r="O532" s="184"/>
      <c r="P532" s="184"/>
      <c r="Q532" s="184"/>
      <c r="R532" s="184"/>
      <c r="S532" s="184"/>
      <c r="T532" s="185"/>
      <c r="AT532" s="179" t="s">
        <v>224</v>
      </c>
      <c r="AU532" s="179" t="s">
        <v>81</v>
      </c>
      <c r="AV532" s="11" t="s">
        <v>81</v>
      </c>
      <c r="AW532" s="11" t="s">
        <v>36</v>
      </c>
      <c r="AX532" s="11" t="s">
        <v>73</v>
      </c>
      <c r="AY532" s="179" t="s">
        <v>215</v>
      </c>
    </row>
    <row r="533" spans="2:65" s="11" customFormat="1" x14ac:dyDescent="0.3">
      <c r="B533" s="177"/>
      <c r="D533" s="178" t="s">
        <v>224</v>
      </c>
      <c r="E533" s="179" t="s">
        <v>3</v>
      </c>
      <c r="F533" s="180" t="s">
        <v>839</v>
      </c>
      <c r="H533" s="181">
        <v>0.98</v>
      </c>
      <c r="I533" s="182"/>
      <c r="L533" s="177"/>
      <c r="M533" s="183"/>
      <c r="N533" s="184"/>
      <c r="O533" s="184"/>
      <c r="P533" s="184"/>
      <c r="Q533" s="184"/>
      <c r="R533" s="184"/>
      <c r="S533" s="184"/>
      <c r="T533" s="185"/>
      <c r="AT533" s="179" t="s">
        <v>224</v>
      </c>
      <c r="AU533" s="179" t="s">
        <v>81</v>
      </c>
      <c r="AV533" s="11" t="s">
        <v>81</v>
      </c>
      <c r="AW533" s="11" t="s">
        <v>36</v>
      </c>
      <c r="AX533" s="11" t="s">
        <v>73</v>
      </c>
      <c r="AY533" s="179" t="s">
        <v>215</v>
      </c>
    </row>
    <row r="534" spans="2:65" s="11" customFormat="1" x14ac:dyDescent="0.3">
      <c r="B534" s="177"/>
      <c r="D534" s="178" t="s">
        <v>224</v>
      </c>
      <c r="E534" s="179" t="s">
        <v>3</v>
      </c>
      <c r="F534" s="180" t="s">
        <v>840</v>
      </c>
      <c r="H534" s="181">
        <v>2.1480000000000001</v>
      </c>
      <c r="I534" s="182"/>
      <c r="L534" s="177"/>
      <c r="M534" s="183"/>
      <c r="N534" s="184"/>
      <c r="O534" s="184"/>
      <c r="P534" s="184"/>
      <c r="Q534" s="184"/>
      <c r="R534" s="184"/>
      <c r="S534" s="184"/>
      <c r="T534" s="185"/>
      <c r="AT534" s="179" t="s">
        <v>224</v>
      </c>
      <c r="AU534" s="179" t="s">
        <v>81</v>
      </c>
      <c r="AV534" s="11" t="s">
        <v>81</v>
      </c>
      <c r="AW534" s="11" t="s">
        <v>36</v>
      </c>
      <c r="AX534" s="11" t="s">
        <v>73</v>
      </c>
      <c r="AY534" s="179" t="s">
        <v>215</v>
      </c>
    </row>
    <row r="535" spans="2:65" s="11" customFormat="1" x14ac:dyDescent="0.3">
      <c r="B535" s="177"/>
      <c r="D535" s="178" t="s">
        <v>224</v>
      </c>
      <c r="E535" s="179" t="s">
        <v>3</v>
      </c>
      <c r="F535" s="180" t="s">
        <v>841</v>
      </c>
      <c r="H535" s="181">
        <v>1.272</v>
      </c>
      <c r="I535" s="182"/>
      <c r="L535" s="177"/>
      <c r="M535" s="183"/>
      <c r="N535" s="184"/>
      <c r="O535" s="184"/>
      <c r="P535" s="184"/>
      <c r="Q535" s="184"/>
      <c r="R535" s="184"/>
      <c r="S535" s="184"/>
      <c r="T535" s="185"/>
      <c r="AT535" s="179" t="s">
        <v>224</v>
      </c>
      <c r="AU535" s="179" t="s">
        <v>81</v>
      </c>
      <c r="AV535" s="11" t="s">
        <v>81</v>
      </c>
      <c r="AW535" s="11" t="s">
        <v>36</v>
      </c>
      <c r="AX535" s="11" t="s">
        <v>73</v>
      </c>
      <c r="AY535" s="179" t="s">
        <v>215</v>
      </c>
    </row>
    <row r="536" spans="2:65" s="11" customFormat="1" x14ac:dyDescent="0.3">
      <c r="B536" s="177"/>
      <c r="D536" s="178" t="s">
        <v>224</v>
      </c>
      <c r="E536" s="179" t="s">
        <v>3</v>
      </c>
      <c r="F536" s="180" t="s">
        <v>842</v>
      </c>
      <c r="H536" s="181">
        <v>1.6559999999999999</v>
      </c>
      <c r="I536" s="182"/>
      <c r="L536" s="177"/>
      <c r="M536" s="183"/>
      <c r="N536" s="184"/>
      <c r="O536" s="184"/>
      <c r="P536" s="184"/>
      <c r="Q536" s="184"/>
      <c r="R536" s="184"/>
      <c r="S536" s="184"/>
      <c r="T536" s="185"/>
      <c r="AT536" s="179" t="s">
        <v>224</v>
      </c>
      <c r="AU536" s="179" t="s">
        <v>81</v>
      </c>
      <c r="AV536" s="11" t="s">
        <v>81</v>
      </c>
      <c r="AW536" s="11" t="s">
        <v>36</v>
      </c>
      <c r="AX536" s="11" t="s">
        <v>73</v>
      </c>
      <c r="AY536" s="179" t="s">
        <v>215</v>
      </c>
    </row>
    <row r="537" spans="2:65" s="11" customFormat="1" x14ac:dyDescent="0.3">
      <c r="B537" s="177"/>
      <c r="D537" s="178" t="s">
        <v>224</v>
      </c>
      <c r="E537" s="179" t="s">
        <v>3</v>
      </c>
      <c r="F537" s="180" t="s">
        <v>843</v>
      </c>
      <c r="H537" s="181">
        <v>1.8560000000000001</v>
      </c>
      <c r="I537" s="182"/>
      <c r="L537" s="177"/>
      <c r="M537" s="183"/>
      <c r="N537" s="184"/>
      <c r="O537" s="184"/>
      <c r="P537" s="184"/>
      <c r="Q537" s="184"/>
      <c r="R537" s="184"/>
      <c r="S537" s="184"/>
      <c r="T537" s="185"/>
      <c r="AT537" s="179" t="s">
        <v>224</v>
      </c>
      <c r="AU537" s="179" t="s">
        <v>81</v>
      </c>
      <c r="AV537" s="11" t="s">
        <v>81</v>
      </c>
      <c r="AW537" s="11" t="s">
        <v>36</v>
      </c>
      <c r="AX537" s="11" t="s">
        <v>73</v>
      </c>
      <c r="AY537" s="179" t="s">
        <v>215</v>
      </c>
    </row>
    <row r="538" spans="2:65" s="11" customFormat="1" x14ac:dyDescent="0.3">
      <c r="B538" s="177"/>
      <c r="D538" s="178" t="s">
        <v>224</v>
      </c>
      <c r="E538" s="179" t="s">
        <v>3</v>
      </c>
      <c r="F538" s="180" t="s">
        <v>844</v>
      </c>
      <c r="H538" s="181">
        <v>2.056</v>
      </c>
      <c r="I538" s="182"/>
      <c r="L538" s="177"/>
      <c r="M538" s="183"/>
      <c r="N538" s="184"/>
      <c r="O538" s="184"/>
      <c r="P538" s="184"/>
      <c r="Q538" s="184"/>
      <c r="R538" s="184"/>
      <c r="S538" s="184"/>
      <c r="T538" s="185"/>
      <c r="AT538" s="179" t="s">
        <v>224</v>
      </c>
      <c r="AU538" s="179" t="s">
        <v>81</v>
      </c>
      <c r="AV538" s="11" t="s">
        <v>81</v>
      </c>
      <c r="AW538" s="11" t="s">
        <v>36</v>
      </c>
      <c r="AX538" s="11" t="s">
        <v>73</v>
      </c>
      <c r="AY538" s="179" t="s">
        <v>215</v>
      </c>
    </row>
    <row r="539" spans="2:65" s="11" customFormat="1" x14ac:dyDescent="0.3">
      <c r="B539" s="177"/>
      <c r="D539" s="178" t="s">
        <v>224</v>
      </c>
      <c r="E539" s="179" t="s">
        <v>3</v>
      </c>
      <c r="F539" s="180" t="s">
        <v>845</v>
      </c>
      <c r="H539" s="181">
        <v>1.288</v>
      </c>
      <c r="I539" s="182"/>
      <c r="L539" s="177"/>
      <c r="M539" s="183"/>
      <c r="N539" s="184"/>
      <c r="O539" s="184"/>
      <c r="P539" s="184"/>
      <c r="Q539" s="184"/>
      <c r="R539" s="184"/>
      <c r="S539" s="184"/>
      <c r="T539" s="185"/>
      <c r="AT539" s="179" t="s">
        <v>224</v>
      </c>
      <c r="AU539" s="179" t="s">
        <v>81</v>
      </c>
      <c r="AV539" s="11" t="s">
        <v>81</v>
      </c>
      <c r="AW539" s="11" t="s">
        <v>36</v>
      </c>
      <c r="AX539" s="11" t="s">
        <v>73</v>
      </c>
      <c r="AY539" s="179" t="s">
        <v>215</v>
      </c>
    </row>
    <row r="540" spans="2:65" s="11" customFormat="1" x14ac:dyDescent="0.3">
      <c r="B540" s="177"/>
      <c r="D540" s="178" t="s">
        <v>224</v>
      </c>
      <c r="E540" s="179" t="s">
        <v>3</v>
      </c>
      <c r="F540" s="180" t="s">
        <v>846</v>
      </c>
      <c r="H540" s="181">
        <v>2.6520000000000001</v>
      </c>
      <c r="I540" s="182"/>
      <c r="L540" s="177"/>
      <c r="M540" s="183"/>
      <c r="N540" s="184"/>
      <c r="O540" s="184"/>
      <c r="P540" s="184"/>
      <c r="Q540" s="184"/>
      <c r="R540" s="184"/>
      <c r="S540" s="184"/>
      <c r="T540" s="185"/>
      <c r="AT540" s="179" t="s">
        <v>224</v>
      </c>
      <c r="AU540" s="179" t="s">
        <v>81</v>
      </c>
      <c r="AV540" s="11" t="s">
        <v>81</v>
      </c>
      <c r="AW540" s="11" t="s">
        <v>36</v>
      </c>
      <c r="AX540" s="11" t="s">
        <v>73</v>
      </c>
      <c r="AY540" s="179" t="s">
        <v>215</v>
      </c>
    </row>
    <row r="541" spans="2:65" s="12" customFormat="1" x14ac:dyDescent="0.3">
      <c r="B541" s="186"/>
      <c r="D541" s="195" t="s">
        <v>224</v>
      </c>
      <c r="E541" s="207" t="s">
        <v>3</v>
      </c>
      <c r="F541" s="208" t="s">
        <v>266</v>
      </c>
      <c r="H541" s="209">
        <v>15.5</v>
      </c>
      <c r="I541" s="190"/>
      <c r="L541" s="186"/>
      <c r="M541" s="191"/>
      <c r="N541" s="192"/>
      <c r="O541" s="192"/>
      <c r="P541" s="192"/>
      <c r="Q541" s="192"/>
      <c r="R541" s="192"/>
      <c r="S541" s="192"/>
      <c r="T541" s="193"/>
      <c r="AT541" s="187" t="s">
        <v>224</v>
      </c>
      <c r="AU541" s="187" t="s">
        <v>81</v>
      </c>
      <c r="AV541" s="12" t="s">
        <v>229</v>
      </c>
      <c r="AW541" s="12" t="s">
        <v>36</v>
      </c>
      <c r="AX541" s="12" t="s">
        <v>9</v>
      </c>
      <c r="AY541" s="187" t="s">
        <v>215</v>
      </c>
    </row>
    <row r="542" spans="2:65" s="1" customFormat="1" ht="22.5" customHeight="1" x14ac:dyDescent="0.3">
      <c r="B542" s="164"/>
      <c r="C542" s="165" t="s">
        <v>847</v>
      </c>
      <c r="D542" s="165" t="s">
        <v>217</v>
      </c>
      <c r="E542" s="166" t="s">
        <v>848</v>
      </c>
      <c r="F542" s="167" t="s">
        <v>849</v>
      </c>
      <c r="G542" s="168" t="s">
        <v>250</v>
      </c>
      <c r="H542" s="169">
        <v>0.43099999999999999</v>
      </c>
      <c r="I542" s="170"/>
      <c r="J542" s="171">
        <f>ROUND(I542*H542,0)</f>
        <v>0</v>
      </c>
      <c r="K542" s="167" t="s">
        <v>221</v>
      </c>
      <c r="L542" s="34"/>
      <c r="M542" s="172" t="s">
        <v>3</v>
      </c>
      <c r="N542" s="173" t="s">
        <v>44</v>
      </c>
      <c r="O542" s="35"/>
      <c r="P542" s="174">
        <f>O542*H542</f>
        <v>0</v>
      </c>
      <c r="Q542" s="174">
        <v>0</v>
      </c>
      <c r="R542" s="174">
        <f>Q542*H542</f>
        <v>0</v>
      </c>
      <c r="S542" s="174">
        <v>0</v>
      </c>
      <c r="T542" s="175">
        <f>S542*H542</f>
        <v>0</v>
      </c>
      <c r="AR542" s="17" t="s">
        <v>308</v>
      </c>
      <c r="AT542" s="17" t="s">
        <v>217</v>
      </c>
      <c r="AU542" s="17" t="s">
        <v>81</v>
      </c>
      <c r="AY542" s="17" t="s">
        <v>215</v>
      </c>
      <c r="BE542" s="176">
        <f>IF(N542="základní",J542,0)</f>
        <v>0</v>
      </c>
      <c r="BF542" s="176">
        <f>IF(N542="snížená",J542,0)</f>
        <v>0</v>
      </c>
      <c r="BG542" s="176">
        <f>IF(N542="zákl. přenesená",J542,0)</f>
        <v>0</v>
      </c>
      <c r="BH542" s="176">
        <f>IF(N542="sníž. přenesená",J542,0)</f>
        <v>0</v>
      </c>
      <c r="BI542" s="176">
        <f>IF(N542="nulová",J542,0)</f>
        <v>0</v>
      </c>
      <c r="BJ542" s="17" t="s">
        <v>9</v>
      </c>
      <c r="BK542" s="176">
        <f>ROUND(I542*H542,0)</f>
        <v>0</v>
      </c>
      <c r="BL542" s="17" t="s">
        <v>308</v>
      </c>
      <c r="BM542" s="17" t="s">
        <v>850</v>
      </c>
    </row>
    <row r="543" spans="2:65" s="10" customFormat="1" ht="29.85" customHeight="1" x14ac:dyDescent="0.3">
      <c r="B543" s="150"/>
      <c r="D543" s="161" t="s">
        <v>72</v>
      </c>
      <c r="E543" s="162" t="s">
        <v>851</v>
      </c>
      <c r="F543" s="162" t="s">
        <v>852</v>
      </c>
      <c r="I543" s="153"/>
      <c r="J543" s="163">
        <f>BK543</f>
        <v>0</v>
      </c>
      <c r="L543" s="150"/>
      <c r="M543" s="155"/>
      <c r="N543" s="156"/>
      <c r="O543" s="156"/>
      <c r="P543" s="157">
        <f>SUM(P544:P571)</f>
        <v>0</v>
      </c>
      <c r="Q543" s="156"/>
      <c r="R543" s="157">
        <f>SUM(R544:R571)</f>
        <v>1.07692E-2</v>
      </c>
      <c r="S543" s="156"/>
      <c r="T543" s="158">
        <f>SUM(T544:T571)</f>
        <v>0.45671</v>
      </c>
      <c r="AR543" s="151" t="s">
        <v>81</v>
      </c>
      <c r="AT543" s="159" t="s">
        <v>72</v>
      </c>
      <c r="AU543" s="159" t="s">
        <v>9</v>
      </c>
      <c r="AY543" s="151" t="s">
        <v>215</v>
      </c>
      <c r="BK543" s="160">
        <f>SUM(BK544:BK571)</f>
        <v>0</v>
      </c>
    </row>
    <row r="544" spans="2:65" s="1" customFormat="1" ht="22.5" customHeight="1" x14ac:dyDescent="0.3">
      <c r="B544" s="164"/>
      <c r="C544" s="165" t="s">
        <v>27</v>
      </c>
      <c r="D544" s="165" t="s">
        <v>217</v>
      </c>
      <c r="E544" s="166" t="s">
        <v>853</v>
      </c>
      <c r="F544" s="167" t="s">
        <v>854</v>
      </c>
      <c r="G544" s="168" t="s">
        <v>855</v>
      </c>
      <c r="H544" s="169">
        <v>8</v>
      </c>
      <c r="I544" s="170"/>
      <c r="J544" s="171">
        <f>ROUND(I544*H544,0)</f>
        <v>0</v>
      </c>
      <c r="K544" s="167" t="s">
        <v>221</v>
      </c>
      <c r="L544" s="34"/>
      <c r="M544" s="172" t="s">
        <v>3</v>
      </c>
      <c r="N544" s="173" t="s">
        <v>44</v>
      </c>
      <c r="O544" s="35"/>
      <c r="P544" s="174">
        <f>O544*H544</f>
        <v>0</v>
      </c>
      <c r="Q544" s="174">
        <v>0</v>
      </c>
      <c r="R544" s="174">
        <f>Q544*H544</f>
        <v>0</v>
      </c>
      <c r="S544" s="174">
        <v>3.4200000000000001E-2</v>
      </c>
      <c r="T544" s="175">
        <f>S544*H544</f>
        <v>0.27360000000000001</v>
      </c>
      <c r="AR544" s="17" t="s">
        <v>308</v>
      </c>
      <c r="AT544" s="17" t="s">
        <v>217</v>
      </c>
      <c r="AU544" s="17" t="s">
        <v>81</v>
      </c>
      <c r="AY544" s="17" t="s">
        <v>215</v>
      </c>
      <c r="BE544" s="176">
        <f>IF(N544="základní",J544,0)</f>
        <v>0</v>
      </c>
      <c r="BF544" s="176">
        <f>IF(N544="snížená",J544,0)</f>
        <v>0</v>
      </c>
      <c r="BG544" s="176">
        <f>IF(N544="zákl. přenesená",J544,0)</f>
        <v>0</v>
      </c>
      <c r="BH544" s="176">
        <f>IF(N544="sníž. přenesená",J544,0)</f>
        <v>0</v>
      </c>
      <c r="BI544" s="176">
        <f>IF(N544="nulová",J544,0)</f>
        <v>0</v>
      </c>
      <c r="BJ544" s="17" t="s">
        <v>9</v>
      </c>
      <c r="BK544" s="176">
        <f>ROUND(I544*H544,0)</f>
        <v>0</v>
      </c>
      <c r="BL544" s="17" t="s">
        <v>308</v>
      </c>
      <c r="BM544" s="17" t="s">
        <v>856</v>
      </c>
    </row>
    <row r="545" spans="2:65" s="11" customFormat="1" x14ac:dyDescent="0.3">
      <c r="B545" s="177"/>
      <c r="D545" s="195" t="s">
        <v>224</v>
      </c>
      <c r="E545" s="204" t="s">
        <v>3</v>
      </c>
      <c r="F545" s="205" t="s">
        <v>260</v>
      </c>
      <c r="H545" s="206">
        <v>8</v>
      </c>
      <c r="I545" s="182"/>
      <c r="L545" s="177"/>
      <c r="M545" s="183"/>
      <c r="N545" s="184"/>
      <c r="O545" s="184"/>
      <c r="P545" s="184"/>
      <c r="Q545" s="184"/>
      <c r="R545" s="184"/>
      <c r="S545" s="184"/>
      <c r="T545" s="185"/>
      <c r="AT545" s="179" t="s">
        <v>224</v>
      </c>
      <c r="AU545" s="179" t="s">
        <v>81</v>
      </c>
      <c r="AV545" s="11" t="s">
        <v>81</v>
      </c>
      <c r="AW545" s="11" t="s">
        <v>36</v>
      </c>
      <c r="AX545" s="11" t="s">
        <v>9</v>
      </c>
      <c r="AY545" s="179" t="s">
        <v>215</v>
      </c>
    </row>
    <row r="546" spans="2:65" s="1" customFormat="1" ht="22.5" customHeight="1" x14ac:dyDescent="0.3">
      <c r="B546" s="164"/>
      <c r="C546" s="165" t="s">
        <v>857</v>
      </c>
      <c r="D546" s="165" t="s">
        <v>217</v>
      </c>
      <c r="E546" s="166" t="s">
        <v>858</v>
      </c>
      <c r="F546" s="167" t="s">
        <v>859</v>
      </c>
      <c r="G546" s="168" t="s">
        <v>855</v>
      </c>
      <c r="H546" s="169">
        <v>3</v>
      </c>
      <c r="I546" s="170"/>
      <c r="J546" s="171">
        <f>ROUND(I546*H546,0)</f>
        <v>0</v>
      </c>
      <c r="K546" s="167" t="s">
        <v>221</v>
      </c>
      <c r="L546" s="34"/>
      <c r="M546" s="172" t="s">
        <v>3</v>
      </c>
      <c r="N546" s="173" t="s">
        <v>44</v>
      </c>
      <c r="O546" s="35"/>
      <c r="P546" s="174">
        <f>O546*H546</f>
        <v>0</v>
      </c>
      <c r="Q546" s="174">
        <v>0</v>
      </c>
      <c r="R546" s="174">
        <f>Q546*H546</f>
        <v>0</v>
      </c>
      <c r="S546" s="174">
        <v>1.72E-2</v>
      </c>
      <c r="T546" s="175">
        <f>S546*H546</f>
        <v>5.16E-2</v>
      </c>
      <c r="AR546" s="17" t="s">
        <v>308</v>
      </c>
      <c r="AT546" s="17" t="s">
        <v>217</v>
      </c>
      <c r="AU546" s="17" t="s">
        <v>81</v>
      </c>
      <c r="AY546" s="17" t="s">
        <v>215</v>
      </c>
      <c r="BE546" s="176">
        <f>IF(N546="základní",J546,0)</f>
        <v>0</v>
      </c>
      <c r="BF546" s="176">
        <f>IF(N546="snížená",J546,0)</f>
        <v>0</v>
      </c>
      <c r="BG546" s="176">
        <f>IF(N546="zákl. přenesená",J546,0)</f>
        <v>0</v>
      </c>
      <c r="BH546" s="176">
        <f>IF(N546="sníž. přenesená",J546,0)</f>
        <v>0</v>
      </c>
      <c r="BI546" s="176">
        <f>IF(N546="nulová",J546,0)</f>
        <v>0</v>
      </c>
      <c r="BJ546" s="17" t="s">
        <v>9</v>
      </c>
      <c r="BK546" s="176">
        <f>ROUND(I546*H546,0)</f>
        <v>0</v>
      </c>
      <c r="BL546" s="17" t="s">
        <v>308</v>
      </c>
      <c r="BM546" s="17" t="s">
        <v>860</v>
      </c>
    </row>
    <row r="547" spans="2:65" s="11" customFormat="1" x14ac:dyDescent="0.3">
      <c r="B547" s="177"/>
      <c r="D547" s="195" t="s">
        <v>224</v>
      </c>
      <c r="E547" s="204" t="s">
        <v>3</v>
      </c>
      <c r="F547" s="205" t="s">
        <v>229</v>
      </c>
      <c r="H547" s="206">
        <v>3</v>
      </c>
      <c r="I547" s="182"/>
      <c r="L547" s="177"/>
      <c r="M547" s="183"/>
      <c r="N547" s="184"/>
      <c r="O547" s="184"/>
      <c r="P547" s="184"/>
      <c r="Q547" s="184"/>
      <c r="R547" s="184"/>
      <c r="S547" s="184"/>
      <c r="T547" s="185"/>
      <c r="AT547" s="179" t="s">
        <v>224</v>
      </c>
      <c r="AU547" s="179" t="s">
        <v>81</v>
      </c>
      <c r="AV547" s="11" t="s">
        <v>81</v>
      </c>
      <c r="AW547" s="11" t="s">
        <v>36</v>
      </c>
      <c r="AX547" s="11" t="s">
        <v>9</v>
      </c>
      <c r="AY547" s="179" t="s">
        <v>215</v>
      </c>
    </row>
    <row r="548" spans="2:65" s="1" customFormat="1" ht="22.5" customHeight="1" x14ac:dyDescent="0.3">
      <c r="B548" s="164"/>
      <c r="C548" s="165" t="s">
        <v>861</v>
      </c>
      <c r="D548" s="165" t="s">
        <v>217</v>
      </c>
      <c r="E548" s="166" t="s">
        <v>862</v>
      </c>
      <c r="F548" s="167" t="s">
        <v>863</v>
      </c>
      <c r="G548" s="168" t="s">
        <v>855</v>
      </c>
      <c r="H548" s="169">
        <v>6</v>
      </c>
      <c r="I548" s="170"/>
      <c r="J548" s="171">
        <f>ROUND(I548*H548,0)</f>
        <v>0</v>
      </c>
      <c r="K548" s="167" t="s">
        <v>221</v>
      </c>
      <c r="L548" s="34"/>
      <c r="M548" s="172" t="s">
        <v>3</v>
      </c>
      <c r="N548" s="173" t="s">
        <v>44</v>
      </c>
      <c r="O548" s="35"/>
      <c r="P548" s="174">
        <f>O548*H548</f>
        <v>0</v>
      </c>
      <c r="Q548" s="174">
        <v>0</v>
      </c>
      <c r="R548" s="174">
        <f>Q548*H548</f>
        <v>0</v>
      </c>
      <c r="S548" s="174">
        <v>1.9460000000000002E-2</v>
      </c>
      <c r="T548" s="175">
        <f>S548*H548</f>
        <v>0.11676</v>
      </c>
      <c r="AR548" s="17" t="s">
        <v>308</v>
      </c>
      <c r="AT548" s="17" t="s">
        <v>217</v>
      </c>
      <c r="AU548" s="17" t="s">
        <v>81</v>
      </c>
      <c r="AY548" s="17" t="s">
        <v>215</v>
      </c>
      <c r="BE548" s="176">
        <f>IF(N548="základní",J548,0)</f>
        <v>0</v>
      </c>
      <c r="BF548" s="176">
        <f>IF(N548="snížená",J548,0)</f>
        <v>0</v>
      </c>
      <c r="BG548" s="176">
        <f>IF(N548="zákl. přenesená",J548,0)</f>
        <v>0</v>
      </c>
      <c r="BH548" s="176">
        <f>IF(N548="sníž. přenesená",J548,0)</f>
        <v>0</v>
      </c>
      <c r="BI548" s="176">
        <f>IF(N548="nulová",J548,0)</f>
        <v>0</v>
      </c>
      <c r="BJ548" s="17" t="s">
        <v>9</v>
      </c>
      <c r="BK548" s="176">
        <f>ROUND(I548*H548,0)</f>
        <v>0</v>
      </c>
      <c r="BL548" s="17" t="s">
        <v>308</v>
      </c>
      <c r="BM548" s="17" t="s">
        <v>864</v>
      </c>
    </row>
    <row r="549" spans="2:65" s="11" customFormat="1" x14ac:dyDescent="0.3">
      <c r="B549" s="177"/>
      <c r="D549" s="195" t="s">
        <v>224</v>
      </c>
      <c r="E549" s="204" t="s">
        <v>3</v>
      </c>
      <c r="F549" s="205" t="s">
        <v>247</v>
      </c>
      <c r="H549" s="206">
        <v>6</v>
      </c>
      <c r="I549" s="182"/>
      <c r="L549" s="177"/>
      <c r="M549" s="183"/>
      <c r="N549" s="184"/>
      <c r="O549" s="184"/>
      <c r="P549" s="184"/>
      <c r="Q549" s="184"/>
      <c r="R549" s="184"/>
      <c r="S549" s="184"/>
      <c r="T549" s="185"/>
      <c r="AT549" s="179" t="s">
        <v>224</v>
      </c>
      <c r="AU549" s="179" t="s">
        <v>81</v>
      </c>
      <c r="AV549" s="11" t="s">
        <v>81</v>
      </c>
      <c r="AW549" s="11" t="s">
        <v>36</v>
      </c>
      <c r="AX549" s="11" t="s">
        <v>9</v>
      </c>
      <c r="AY549" s="179" t="s">
        <v>215</v>
      </c>
    </row>
    <row r="550" spans="2:65" s="1" customFormat="1" ht="22.5" customHeight="1" x14ac:dyDescent="0.3">
      <c r="B550" s="164"/>
      <c r="C550" s="165" t="s">
        <v>865</v>
      </c>
      <c r="D550" s="165" t="s">
        <v>217</v>
      </c>
      <c r="E550" s="166" t="s">
        <v>866</v>
      </c>
      <c r="F550" s="167" t="s">
        <v>867</v>
      </c>
      <c r="G550" s="168" t="s">
        <v>855</v>
      </c>
      <c r="H550" s="169">
        <v>5</v>
      </c>
      <c r="I550" s="170"/>
      <c r="J550" s="171">
        <f>ROUND(I550*H550,0)</f>
        <v>0</v>
      </c>
      <c r="K550" s="167" t="s">
        <v>221</v>
      </c>
      <c r="L550" s="34"/>
      <c r="M550" s="172" t="s">
        <v>3</v>
      </c>
      <c r="N550" s="173" t="s">
        <v>44</v>
      </c>
      <c r="O550" s="35"/>
      <c r="P550" s="174">
        <f>O550*H550</f>
        <v>0</v>
      </c>
      <c r="Q550" s="174">
        <v>5.2128000000000005E-4</v>
      </c>
      <c r="R550" s="174">
        <f>Q550*H550</f>
        <v>2.6064E-3</v>
      </c>
      <c r="S550" s="174">
        <v>0</v>
      </c>
      <c r="T550" s="175">
        <f>S550*H550</f>
        <v>0</v>
      </c>
      <c r="AR550" s="17" t="s">
        <v>308</v>
      </c>
      <c r="AT550" s="17" t="s">
        <v>217</v>
      </c>
      <c r="AU550" s="17" t="s">
        <v>81</v>
      </c>
      <c r="AY550" s="17" t="s">
        <v>215</v>
      </c>
      <c r="BE550" s="176">
        <f>IF(N550="základní",J550,0)</f>
        <v>0</v>
      </c>
      <c r="BF550" s="176">
        <f>IF(N550="snížená",J550,0)</f>
        <v>0</v>
      </c>
      <c r="BG550" s="176">
        <f>IF(N550="zákl. přenesená",J550,0)</f>
        <v>0</v>
      </c>
      <c r="BH550" s="176">
        <f>IF(N550="sníž. přenesená",J550,0)</f>
        <v>0</v>
      </c>
      <c r="BI550" s="176">
        <f>IF(N550="nulová",J550,0)</f>
        <v>0</v>
      </c>
      <c r="BJ550" s="17" t="s">
        <v>9</v>
      </c>
      <c r="BK550" s="176">
        <f>ROUND(I550*H550,0)</f>
        <v>0</v>
      </c>
      <c r="BL550" s="17" t="s">
        <v>308</v>
      </c>
      <c r="BM550" s="17" t="s">
        <v>868</v>
      </c>
    </row>
    <row r="551" spans="2:65" s="11" customFormat="1" x14ac:dyDescent="0.3">
      <c r="B551" s="177"/>
      <c r="D551" s="178" t="s">
        <v>224</v>
      </c>
      <c r="E551" s="179" t="s">
        <v>3</v>
      </c>
      <c r="F551" s="180" t="s">
        <v>869</v>
      </c>
      <c r="H551" s="181">
        <v>1</v>
      </c>
      <c r="I551" s="182"/>
      <c r="L551" s="177"/>
      <c r="M551" s="183"/>
      <c r="N551" s="184"/>
      <c r="O551" s="184"/>
      <c r="P551" s="184"/>
      <c r="Q551" s="184"/>
      <c r="R551" s="184"/>
      <c r="S551" s="184"/>
      <c r="T551" s="185"/>
      <c r="AT551" s="179" t="s">
        <v>224</v>
      </c>
      <c r="AU551" s="179" t="s">
        <v>81</v>
      </c>
      <c r="AV551" s="11" t="s">
        <v>81</v>
      </c>
      <c r="AW551" s="11" t="s">
        <v>36</v>
      </c>
      <c r="AX551" s="11" t="s">
        <v>73</v>
      </c>
      <c r="AY551" s="179" t="s">
        <v>215</v>
      </c>
    </row>
    <row r="552" spans="2:65" s="11" customFormat="1" x14ac:dyDescent="0.3">
      <c r="B552" s="177"/>
      <c r="D552" s="178" t="s">
        <v>224</v>
      </c>
      <c r="E552" s="179" t="s">
        <v>3</v>
      </c>
      <c r="F552" s="180" t="s">
        <v>870</v>
      </c>
      <c r="H552" s="181">
        <v>4</v>
      </c>
      <c r="I552" s="182"/>
      <c r="L552" s="177"/>
      <c r="M552" s="183"/>
      <c r="N552" s="184"/>
      <c r="O552" s="184"/>
      <c r="P552" s="184"/>
      <c r="Q552" s="184"/>
      <c r="R552" s="184"/>
      <c r="S552" s="184"/>
      <c r="T552" s="185"/>
      <c r="AT552" s="179" t="s">
        <v>224</v>
      </c>
      <c r="AU552" s="179" t="s">
        <v>81</v>
      </c>
      <c r="AV552" s="11" t="s">
        <v>81</v>
      </c>
      <c r="AW552" s="11" t="s">
        <v>36</v>
      </c>
      <c r="AX552" s="11" t="s">
        <v>73</v>
      </c>
      <c r="AY552" s="179" t="s">
        <v>215</v>
      </c>
    </row>
    <row r="553" spans="2:65" s="12" customFormat="1" x14ac:dyDescent="0.3">
      <c r="B553" s="186"/>
      <c r="D553" s="195" t="s">
        <v>224</v>
      </c>
      <c r="E553" s="207" t="s">
        <v>3</v>
      </c>
      <c r="F553" s="208" t="s">
        <v>266</v>
      </c>
      <c r="H553" s="209">
        <v>5</v>
      </c>
      <c r="I553" s="190"/>
      <c r="L553" s="186"/>
      <c r="M553" s="191"/>
      <c r="N553" s="192"/>
      <c r="O553" s="192"/>
      <c r="P553" s="192"/>
      <c r="Q553" s="192"/>
      <c r="R553" s="192"/>
      <c r="S553" s="192"/>
      <c r="T553" s="193"/>
      <c r="AT553" s="187" t="s">
        <v>224</v>
      </c>
      <c r="AU553" s="187" t="s">
        <v>81</v>
      </c>
      <c r="AV553" s="12" t="s">
        <v>229</v>
      </c>
      <c r="AW553" s="12" t="s">
        <v>36</v>
      </c>
      <c r="AX553" s="12" t="s">
        <v>9</v>
      </c>
      <c r="AY553" s="187" t="s">
        <v>215</v>
      </c>
    </row>
    <row r="554" spans="2:65" s="1" customFormat="1" ht="22.5" customHeight="1" x14ac:dyDescent="0.3">
      <c r="B554" s="164"/>
      <c r="C554" s="165" t="s">
        <v>871</v>
      </c>
      <c r="D554" s="165" t="s">
        <v>217</v>
      </c>
      <c r="E554" s="166" t="s">
        <v>872</v>
      </c>
      <c r="F554" s="167" t="s">
        <v>873</v>
      </c>
      <c r="G554" s="168" t="s">
        <v>855</v>
      </c>
      <c r="H554" s="169">
        <v>5</v>
      </c>
      <c r="I554" s="170"/>
      <c r="J554" s="171">
        <f>ROUND(I554*H554,0)</f>
        <v>0</v>
      </c>
      <c r="K554" s="167" t="s">
        <v>221</v>
      </c>
      <c r="L554" s="34"/>
      <c r="M554" s="172" t="s">
        <v>3</v>
      </c>
      <c r="N554" s="173" t="s">
        <v>44</v>
      </c>
      <c r="O554" s="35"/>
      <c r="P554" s="174">
        <f>O554*H554</f>
        <v>0</v>
      </c>
      <c r="Q554" s="174">
        <v>5.2128000000000005E-4</v>
      </c>
      <c r="R554" s="174">
        <f>Q554*H554</f>
        <v>2.6064E-3</v>
      </c>
      <c r="S554" s="174">
        <v>0</v>
      </c>
      <c r="T554" s="175">
        <f>S554*H554</f>
        <v>0</v>
      </c>
      <c r="AR554" s="17" t="s">
        <v>308</v>
      </c>
      <c r="AT554" s="17" t="s">
        <v>217</v>
      </c>
      <c r="AU554" s="17" t="s">
        <v>81</v>
      </c>
      <c r="AY554" s="17" t="s">
        <v>215</v>
      </c>
      <c r="BE554" s="176">
        <f>IF(N554="základní",J554,0)</f>
        <v>0</v>
      </c>
      <c r="BF554" s="176">
        <f>IF(N554="snížená",J554,0)</f>
        <v>0</v>
      </c>
      <c r="BG554" s="176">
        <f>IF(N554="zákl. přenesená",J554,0)</f>
        <v>0</v>
      </c>
      <c r="BH554" s="176">
        <f>IF(N554="sníž. přenesená",J554,0)</f>
        <v>0</v>
      </c>
      <c r="BI554" s="176">
        <f>IF(N554="nulová",J554,0)</f>
        <v>0</v>
      </c>
      <c r="BJ554" s="17" t="s">
        <v>9</v>
      </c>
      <c r="BK554" s="176">
        <f>ROUND(I554*H554,0)</f>
        <v>0</v>
      </c>
      <c r="BL554" s="17" t="s">
        <v>308</v>
      </c>
      <c r="BM554" s="17" t="s">
        <v>874</v>
      </c>
    </row>
    <row r="555" spans="2:65" s="11" customFormat="1" x14ac:dyDescent="0.3">
      <c r="B555" s="177"/>
      <c r="D555" s="178" t="s">
        <v>224</v>
      </c>
      <c r="E555" s="179" t="s">
        <v>3</v>
      </c>
      <c r="F555" s="180" t="s">
        <v>869</v>
      </c>
      <c r="H555" s="181">
        <v>1</v>
      </c>
      <c r="I555" s="182"/>
      <c r="L555" s="177"/>
      <c r="M555" s="183"/>
      <c r="N555" s="184"/>
      <c r="O555" s="184"/>
      <c r="P555" s="184"/>
      <c r="Q555" s="184"/>
      <c r="R555" s="184"/>
      <c r="S555" s="184"/>
      <c r="T555" s="185"/>
      <c r="AT555" s="179" t="s">
        <v>224</v>
      </c>
      <c r="AU555" s="179" t="s">
        <v>81</v>
      </c>
      <c r="AV555" s="11" t="s">
        <v>81</v>
      </c>
      <c r="AW555" s="11" t="s">
        <v>36</v>
      </c>
      <c r="AX555" s="11" t="s">
        <v>73</v>
      </c>
      <c r="AY555" s="179" t="s">
        <v>215</v>
      </c>
    </row>
    <row r="556" spans="2:65" s="11" customFormat="1" x14ac:dyDescent="0.3">
      <c r="B556" s="177"/>
      <c r="D556" s="178" t="s">
        <v>224</v>
      </c>
      <c r="E556" s="179" t="s">
        <v>3</v>
      </c>
      <c r="F556" s="180" t="s">
        <v>870</v>
      </c>
      <c r="H556" s="181">
        <v>4</v>
      </c>
      <c r="I556" s="182"/>
      <c r="L556" s="177"/>
      <c r="M556" s="183"/>
      <c r="N556" s="184"/>
      <c r="O556" s="184"/>
      <c r="P556" s="184"/>
      <c r="Q556" s="184"/>
      <c r="R556" s="184"/>
      <c r="S556" s="184"/>
      <c r="T556" s="185"/>
      <c r="AT556" s="179" t="s">
        <v>224</v>
      </c>
      <c r="AU556" s="179" t="s">
        <v>81</v>
      </c>
      <c r="AV556" s="11" t="s">
        <v>81</v>
      </c>
      <c r="AW556" s="11" t="s">
        <v>36</v>
      </c>
      <c r="AX556" s="11" t="s">
        <v>73</v>
      </c>
      <c r="AY556" s="179" t="s">
        <v>215</v>
      </c>
    </row>
    <row r="557" spans="2:65" s="12" customFormat="1" x14ac:dyDescent="0.3">
      <c r="B557" s="186"/>
      <c r="D557" s="195" t="s">
        <v>224</v>
      </c>
      <c r="E557" s="207" t="s">
        <v>3</v>
      </c>
      <c r="F557" s="208" t="s">
        <v>266</v>
      </c>
      <c r="H557" s="209">
        <v>5</v>
      </c>
      <c r="I557" s="190"/>
      <c r="L557" s="186"/>
      <c r="M557" s="191"/>
      <c r="N557" s="192"/>
      <c r="O557" s="192"/>
      <c r="P557" s="192"/>
      <c r="Q557" s="192"/>
      <c r="R557" s="192"/>
      <c r="S557" s="192"/>
      <c r="T557" s="193"/>
      <c r="AT557" s="187" t="s">
        <v>224</v>
      </c>
      <c r="AU557" s="187" t="s">
        <v>81</v>
      </c>
      <c r="AV557" s="12" t="s">
        <v>229</v>
      </c>
      <c r="AW557" s="12" t="s">
        <v>36</v>
      </c>
      <c r="AX557" s="12" t="s">
        <v>9</v>
      </c>
      <c r="AY557" s="187" t="s">
        <v>215</v>
      </c>
    </row>
    <row r="558" spans="2:65" s="1" customFormat="1" ht="22.5" customHeight="1" x14ac:dyDescent="0.3">
      <c r="B558" s="164"/>
      <c r="C558" s="165" t="s">
        <v>875</v>
      </c>
      <c r="D558" s="165" t="s">
        <v>217</v>
      </c>
      <c r="E558" s="166" t="s">
        <v>876</v>
      </c>
      <c r="F558" s="167" t="s">
        <v>877</v>
      </c>
      <c r="G558" s="168" t="s">
        <v>855</v>
      </c>
      <c r="H558" s="169">
        <v>5</v>
      </c>
      <c r="I558" s="170"/>
      <c r="J558" s="171">
        <f>ROUND(I558*H558,0)</f>
        <v>0</v>
      </c>
      <c r="K558" s="167" t="s">
        <v>221</v>
      </c>
      <c r="L558" s="34"/>
      <c r="M558" s="172" t="s">
        <v>3</v>
      </c>
      <c r="N558" s="173" t="s">
        <v>44</v>
      </c>
      <c r="O558" s="35"/>
      <c r="P558" s="174">
        <f>O558*H558</f>
        <v>0</v>
      </c>
      <c r="Q558" s="174">
        <v>5.2128000000000005E-4</v>
      </c>
      <c r="R558" s="174">
        <f>Q558*H558</f>
        <v>2.6064E-3</v>
      </c>
      <c r="S558" s="174">
        <v>0</v>
      </c>
      <c r="T558" s="175">
        <f>S558*H558</f>
        <v>0</v>
      </c>
      <c r="AR558" s="17" t="s">
        <v>308</v>
      </c>
      <c r="AT558" s="17" t="s">
        <v>217</v>
      </c>
      <c r="AU558" s="17" t="s">
        <v>81</v>
      </c>
      <c r="AY558" s="17" t="s">
        <v>215</v>
      </c>
      <c r="BE558" s="176">
        <f>IF(N558="základní",J558,0)</f>
        <v>0</v>
      </c>
      <c r="BF558" s="176">
        <f>IF(N558="snížená",J558,0)</f>
        <v>0</v>
      </c>
      <c r="BG558" s="176">
        <f>IF(N558="zákl. přenesená",J558,0)</f>
        <v>0</v>
      </c>
      <c r="BH558" s="176">
        <f>IF(N558="sníž. přenesená",J558,0)</f>
        <v>0</v>
      </c>
      <c r="BI558" s="176">
        <f>IF(N558="nulová",J558,0)</f>
        <v>0</v>
      </c>
      <c r="BJ558" s="17" t="s">
        <v>9</v>
      </c>
      <c r="BK558" s="176">
        <f>ROUND(I558*H558,0)</f>
        <v>0</v>
      </c>
      <c r="BL558" s="17" t="s">
        <v>308</v>
      </c>
      <c r="BM558" s="17" t="s">
        <v>878</v>
      </c>
    </row>
    <row r="559" spans="2:65" s="11" customFormat="1" x14ac:dyDescent="0.3">
      <c r="B559" s="177"/>
      <c r="D559" s="178" t="s">
        <v>224</v>
      </c>
      <c r="E559" s="179" t="s">
        <v>3</v>
      </c>
      <c r="F559" s="180" t="s">
        <v>869</v>
      </c>
      <c r="H559" s="181">
        <v>1</v>
      </c>
      <c r="I559" s="182"/>
      <c r="L559" s="177"/>
      <c r="M559" s="183"/>
      <c r="N559" s="184"/>
      <c r="O559" s="184"/>
      <c r="P559" s="184"/>
      <c r="Q559" s="184"/>
      <c r="R559" s="184"/>
      <c r="S559" s="184"/>
      <c r="T559" s="185"/>
      <c r="AT559" s="179" t="s">
        <v>224</v>
      </c>
      <c r="AU559" s="179" t="s">
        <v>81</v>
      </c>
      <c r="AV559" s="11" t="s">
        <v>81</v>
      </c>
      <c r="AW559" s="11" t="s">
        <v>36</v>
      </c>
      <c r="AX559" s="11" t="s">
        <v>73</v>
      </c>
      <c r="AY559" s="179" t="s">
        <v>215</v>
      </c>
    </row>
    <row r="560" spans="2:65" s="11" customFormat="1" x14ac:dyDescent="0.3">
      <c r="B560" s="177"/>
      <c r="D560" s="178" t="s">
        <v>224</v>
      </c>
      <c r="E560" s="179" t="s">
        <v>3</v>
      </c>
      <c r="F560" s="180" t="s">
        <v>870</v>
      </c>
      <c r="H560" s="181">
        <v>4</v>
      </c>
      <c r="I560" s="182"/>
      <c r="L560" s="177"/>
      <c r="M560" s="183"/>
      <c r="N560" s="184"/>
      <c r="O560" s="184"/>
      <c r="P560" s="184"/>
      <c r="Q560" s="184"/>
      <c r="R560" s="184"/>
      <c r="S560" s="184"/>
      <c r="T560" s="185"/>
      <c r="AT560" s="179" t="s">
        <v>224</v>
      </c>
      <c r="AU560" s="179" t="s">
        <v>81</v>
      </c>
      <c r="AV560" s="11" t="s">
        <v>81</v>
      </c>
      <c r="AW560" s="11" t="s">
        <v>36</v>
      </c>
      <c r="AX560" s="11" t="s">
        <v>73</v>
      </c>
      <c r="AY560" s="179" t="s">
        <v>215</v>
      </c>
    </row>
    <row r="561" spans="2:65" s="12" customFormat="1" x14ac:dyDescent="0.3">
      <c r="B561" s="186"/>
      <c r="D561" s="195" t="s">
        <v>224</v>
      </c>
      <c r="E561" s="207" t="s">
        <v>3</v>
      </c>
      <c r="F561" s="208" t="s">
        <v>266</v>
      </c>
      <c r="H561" s="209">
        <v>5</v>
      </c>
      <c r="I561" s="190"/>
      <c r="L561" s="186"/>
      <c r="M561" s="191"/>
      <c r="N561" s="192"/>
      <c r="O561" s="192"/>
      <c r="P561" s="192"/>
      <c r="Q561" s="192"/>
      <c r="R561" s="192"/>
      <c r="S561" s="192"/>
      <c r="T561" s="193"/>
      <c r="AT561" s="187" t="s">
        <v>224</v>
      </c>
      <c r="AU561" s="187" t="s">
        <v>81</v>
      </c>
      <c r="AV561" s="12" t="s">
        <v>229</v>
      </c>
      <c r="AW561" s="12" t="s">
        <v>36</v>
      </c>
      <c r="AX561" s="12" t="s">
        <v>9</v>
      </c>
      <c r="AY561" s="187" t="s">
        <v>215</v>
      </c>
    </row>
    <row r="562" spans="2:65" s="1" customFormat="1" ht="22.5" customHeight="1" x14ac:dyDescent="0.3">
      <c r="B562" s="164"/>
      <c r="C562" s="165" t="s">
        <v>879</v>
      </c>
      <c r="D562" s="165" t="s">
        <v>217</v>
      </c>
      <c r="E562" s="166" t="s">
        <v>880</v>
      </c>
      <c r="F562" s="167" t="s">
        <v>881</v>
      </c>
      <c r="G562" s="168" t="s">
        <v>855</v>
      </c>
      <c r="H562" s="169">
        <v>1</v>
      </c>
      <c r="I562" s="170"/>
      <c r="J562" s="171">
        <f>ROUND(I562*H562,0)</f>
        <v>0</v>
      </c>
      <c r="K562" s="167" t="s">
        <v>221</v>
      </c>
      <c r="L562" s="34"/>
      <c r="M562" s="172" t="s">
        <v>3</v>
      </c>
      <c r="N562" s="173" t="s">
        <v>44</v>
      </c>
      <c r="O562" s="35"/>
      <c r="P562" s="174">
        <f>O562*H562</f>
        <v>0</v>
      </c>
      <c r="Q562" s="174">
        <v>8.0000000000000004E-4</v>
      </c>
      <c r="R562" s="174">
        <f>Q562*H562</f>
        <v>8.0000000000000004E-4</v>
      </c>
      <c r="S562" s="174">
        <v>0</v>
      </c>
      <c r="T562" s="175">
        <f>S562*H562</f>
        <v>0</v>
      </c>
      <c r="AR562" s="17" t="s">
        <v>308</v>
      </c>
      <c r="AT562" s="17" t="s">
        <v>217</v>
      </c>
      <c r="AU562" s="17" t="s">
        <v>81</v>
      </c>
      <c r="AY562" s="17" t="s">
        <v>215</v>
      </c>
      <c r="BE562" s="176">
        <f>IF(N562="základní",J562,0)</f>
        <v>0</v>
      </c>
      <c r="BF562" s="176">
        <f>IF(N562="snížená",J562,0)</f>
        <v>0</v>
      </c>
      <c r="BG562" s="176">
        <f>IF(N562="zákl. přenesená",J562,0)</f>
        <v>0</v>
      </c>
      <c r="BH562" s="176">
        <f>IF(N562="sníž. přenesená",J562,0)</f>
        <v>0</v>
      </c>
      <c r="BI562" s="176">
        <f>IF(N562="nulová",J562,0)</f>
        <v>0</v>
      </c>
      <c r="BJ562" s="17" t="s">
        <v>9</v>
      </c>
      <c r="BK562" s="176">
        <f>ROUND(I562*H562,0)</f>
        <v>0</v>
      </c>
      <c r="BL562" s="17" t="s">
        <v>308</v>
      </c>
      <c r="BM562" s="17" t="s">
        <v>882</v>
      </c>
    </row>
    <row r="563" spans="2:65" s="11" customFormat="1" x14ac:dyDescent="0.3">
      <c r="B563" s="177"/>
      <c r="D563" s="195" t="s">
        <v>224</v>
      </c>
      <c r="E563" s="204" t="s">
        <v>3</v>
      </c>
      <c r="F563" s="205" t="s">
        <v>883</v>
      </c>
      <c r="H563" s="206">
        <v>1</v>
      </c>
      <c r="I563" s="182"/>
      <c r="L563" s="177"/>
      <c r="M563" s="183"/>
      <c r="N563" s="184"/>
      <c r="O563" s="184"/>
      <c r="P563" s="184"/>
      <c r="Q563" s="184"/>
      <c r="R563" s="184"/>
      <c r="S563" s="184"/>
      <c r="T563" s="185"/>
      <c r="AT563" s="179" t="s">
        <v>224</v>
      </c>
      <c r="AU563" s="179" t="s">
        <v>81</v>
      </c>
      <c r="AV563" s="11" t="s">
        <v>81</v>
      </c>
      <c r="AW563" s="11" t="s">
        <v>36</v>
      </c>
      <c r="AX563" s="11" t="s">
        <v>9</v>
      </c>
      <c r="AY563" s="179" t="s">
        <v>215</v>
      </c>
    </row>
    <row r="564" spans="2:65" s="1" customFormat="1" ht="22.5" customHeight="1" x14ac:dyDescent="0.3">
      <c r="B564" s="164"/>
      <c r="C564" s="165" t="s">
        <v>884</v>
      </c>
      <c r="D564" s="165" t="s">
        <v>217</v>
      </c>
      <c r="E564" s="166" t="s">
        <v>885</v>
      </c>
      <c r="F564" s="167" t="s">
        <v>886</v>
      </c>
      <c r="G564" s="168" t="s">
        <v>855</v>
      </c>
      <c r="H564" s="169">
        <v>1</v>
      </c>
      <c r="I564" s="170"/>
      <c r="J564" s="171">
        <f>ROUND(I564*H564,0)</f>
        <v>0</v>
      </c>
      <c r="K564" s="167" t="s">
        <v>221</v>
      </c>
      <c r="L564" s="34"/>
      <c r="M564" s="172" t="s">
        <v>3</v>
      </c>
      <c r="N564" s="173" t="s">
        <v>44</v>
      </c>
      <c r="O564" s="35"/>
      <c r="P564" s="174">
        <f>O564*H564</f>
        <v>0</v>
      </c>
      <c r="Q564" s="174">
        <v>1.2999999999999999E-3</v>
      </c>
      <c r="R564" s="174">
        <f>Q564*H564</f>
        <v>1.2999999999999999E-3</v>
      </c>
      <c r="S564" s="174">
        <v>0</v>
      </c>
      <c r="T564" s="175">
        <f>S564*H564</f>
        <v>0</v>
      </c>
      <c r="AR564" s="17" t="s">
        <v>308</v>
      </c>
      <c r="AT564" s="17" t="s">
        <v>217</v>
      </c>
      <c r="AU564" s="17" t="s">
        <v>81</v>
      </c>
      <c r="AY564" s="17" t="s">
        <v>215</v>
      </c>
      <c r="BE564" s="176">
        <f>IF(N564="základní",J564,0)</f>
        <v>0</v>
      </c>
      <c r="BF564" s="176">
        <f>IF(N564="snížená",J564,0)</f>
        <v>0</v>
      </c>
      <c r="BG564" s="176">
        <f>IF(N564="zákl. přenesená",J564,0)</f>
        <v>0</v>
      </c>
      <c r="BH564" s="176">
        <f>IF(N564="sníž. přenesená",J564,0)</f>
        <v>0</v>
      </c>
      <c r="BI564" s="176">
        <f>IF(N564="nulová",J564,0)</f>
        <v>0</v>
      </c>
      <c r="BJ564" s="17" t="s">
        <v>9</v>
      </c>
      <c r="BK564" s="176">
        <f>ROUND(I564*H564,0)</f>
        <v>0</v>
      </c>
      <c r="BL564" s="17" t="s">
        <v>308</v>
      </c>
      <c r="BM564" s="17" t="s">
        <v>887</v>
      </c>
    </row>
    <row r="565" spans="2:65" s="11" customFormat="1" x14ac:dyDescent="0.3">
      <c r="B565" s="177"/>
      <c r="D565" s="195" t="s">
        <v>224</v>
      </c>
      <c r="E565" s="204" t="s">
        <v>3</v>
      </c>
      <c r="F565" s="205" t="s">
        <v>883</v>
      </c>
      <c r="H565" s="206">
        <v>1</v>
      </c>
      <c r="I565" s="182"/>
      <c r="L565" s="177"/>
      <c r="M565" s="183"/>
      <c r="N565" s="184"/>
      <c r="O565" s="184"/>
      <c r="P565" s="184"/>
      <c r="Q565" s="184"/>
      <c r="R565" s="184"/>
      <c r="S565" s="184"/>
      <c r="T565" s="185"/>
      <c r="AT565" s="179" t="s">
        <v>224</v>
      </c>
      <c r="AU565" s="179" t="s">
        <v>81</v>
      </c>
      <c r="AV565" s="11" t="s">
        <v>81</v>
      </c>
      <c r="AW565" s="11" t="s">
        <v>36</v>
      </c>
      <c r="AX565" s="11" t="s">
        <v>9</v>
      </c>
      <c r="AY565" s="179" t="s">
        <v>215</v>
      </c>
    </row>
    <row r="566" spans="2:65" s="1" customFormat="1" ht="22.5" customHeight="1" x14ac:dyDescent="0.3">
      <c r="B566" s="164"/>
      <c r="C566" s="165" t="s">
        <v>888</v>
      </c>
      <c r="D566" s="165" t="s">
        <v>217</v>
      </c>
      <c r="E566" s="166" t="s">
        <v>889</v>
      </c>
      <c r="F566" s="167" t="s">
        <v>890</v>
      </c>
      <c r="G566" s="168" t="s">
        <v>855</v>
      </c>
      <c r="H566" s="169">
        <v>1</v>
      </c>
      <c r="I566" s="170"/>
      <c r="J566" s="171">
        <f>ROUND(I566*H566,0)</f>
        <v>0</v>
      </c>
      <c r="K566" s="167" t="s">
        <v>221</v>
      </c>
      <c r="L566" s="34"/>
      <c r="M566" s="172" t="s">
        <v>3</v>
      </c>
      <c r="N566" s="173" t="s">
        <v>44</v>
      </c>
      <c r="O566" s="35"/>
      <c r="P566" s="174">
        <f>O566*H566</f>
        <v>0</v>
      </c>
      <c r="Q566" s="174">
        <v>8.4999999999999995E-4</v>
      </c>
      <c r="R566" s="174">
        <f>Q566*H566</f>
        <v>8.4999999999999995E-4</v>
      </c>
      <c r="S566" s="174">
        <v>0</v>
      </c>
      <c r="T566" s="175">
        <f>S566*H566</f>
        <v>0</v>
      </c>
      <c r="AR566" s="17" t="s">
        <v>308</v>
      </c>
      <c r="AT566" s="17" t="s">
        <v>217</v>
      </c>
      <c r="AU566" s="17" t="s">
        <v>81</v>
      </c>
      <c r="AY566" s="17" t="s">
        <v>215</v>
      </c>
      <c r="BE566" s="176">
        <f>IF(N566="základní",J566,0)</f>
        <v>0</v>
      </c>
      <c r="BF566" s="176">
        <f>IF(N566="snížená",J566,0)</f>
        <v>0</v>
      </c>
      <c r="BG566" s="176">
        <f>IF(N566="zákl. přenesená",J566,0)</f>
        <v>0</v>
      </c>
      <c r="BH566" s="176">
        <f>IF(N566="sníž. přenesená",J566,0)</f>
        <v>0</v>
      </c>
      <c r="BI566" s="176">
        <f>IF(N566="nulová",J566,0)</f>
        <v>0</v>
      </c>
      <c r="BJ566" s="17" t="s">
        <v>9</v>
      </c>
      <c r="BK566" s="176">
        <f>ROUND(I566*H566,0)</f>
        <v>0</v>
      </c>
      <c r="BL566" s="17" t="s">
        <v>308</v>
      </c>
      <c r="BM566" s="17" t="s">
        <v>891</v>
      </c>
    </row>
    <row r="567" spans="2:65" s="11" customFormat="1" x14ac:dyDescent="0.3">
      <c r="B567" s="177"/>
      <c r="D567" s="195" t="s">
        <v>224</v>
      </c>
      <c r="E567" s="204" t="s">
        <v>3</v>
      </c>
      <c r="F567" s="205" t="s">
        <v>883</v>
      </c>
      <c r="H567" s="206">
        <v>1</v>
      </c>
      <c r="I567" s="182"/>
      <c r="L567" s="177"/>
      <c r="M567" s="183"/>
      <c r="N567" s="184"/>
      <c r="O567" s="184"/>
      <c r="P567" s="184"/>
      <c r="Q567" s="184"/>
      <c r="R567" s="184"/>
      <c r="S567" s="184"/>
      <c r="T567" s="185"/>
      <c r="AT567" s="179" t="s">
        <v>224</v>
      </c>
      <c r="AU567" s="179" t="s">
        <v>81</v>
      </c>
      <c r="AV567" s="11" t="s">
        <v>81</v>
      </c>
      <c r="AW567" s="11" t="s">
        <v>36</v>
      </c>
      <c r="AX567" s="11" t="s">
        <v>9</v>
      </c>
      <c r="AY567" s="179" t="s">
        <v>215</v>
      </c>
    </row>
    <row r="568" spans="2:65" s="1" customFormat="1" ht="22.5" customHeight="1" x14ac:dyDescent="0.3">
      <c r="B568" s="164"/>
      <c r="C568" s="165" t="s">
        <v>892</v>
      </c>
      <c r="D568" s="165" t="s">
        <v>217</v>
      </c>
      <c r="E568" s="166" t="s">
        <v>893</v>
      </c>
      <c r="F568" s="167" t="s">
        <v>894</v>
      </c>
      <c r="G568" s="168" t="s">
        <v>311</v>
      </c>
      <c r="H568" s="169">
        <v>11</v>
      </c>
      <c r="I568" s="170"/>
      <c r="J568" s="171">
        <f>ROUND(I568*H568,0)</f>
        <v>0</v>
      </c>
      <c r="K568" s="167" t="s">
        <v>221</v>
      </c>
      <c r="L568" s="34"/>
      <c r="M568" s="172" t="s">
        <v>3</v>
      </c>
      <c r="N568" s="173" t="s">
        <v>44</v>
      </c>
      <c r="O568" s="35"/>
      <c r="P568" s="174">
        <f>O568*H568</f>
        <v>0</v>
      </c>
      <c r="Q568" s="174">
        <v>0</v>
      </c>
      <c r="R568" s="174">
        <f>Q568*H568</f>
        <v>0</v>
      </c>
      <c r="S568" s="174">
        <v>4.8999999999999998E-4</v>
      </c>
      <c r="T568" s="175">
        <f>S568*H568</f>
        <v>5.3899999999999998E-3</v>
      </c>
      <c r="AR568" s="17" t="s">
        <v>308</v>
      </c>
      <c r="AT568" s="17" t="s">
        <v>217</v>
      </c>
      <c r="AU568" s="17" t="s">
        <v>81</v>
      </c>
      <c r="AY568" s="17" t="s">
        <v>215</v>
      </c>
      <c r="BE568" s="176">
        <f>IF(N568="základní",J568,0)</f>
        <v>0</v>
      </c>
      <c r="BF568" s="176">
        <f>IF(N568="snížená",J568,0)</f>
        <v>0</v>
      </c>
      <c r="BG568" s="176">
        <f>IF(N568="zákl. přenesená",J568,0)</f>
        <v>0</v>
      </c>
      <c r="BH568" s="176">
        <f>IF(N568="sníž. přenesená",J568,0)</f>
        <v>0</v>
      </c>
      <c r="BI568" s="176">
        <f>IF(N568="nulová",J568,0)</f>
        <v>0</v>
      </c>
      <c r="BJ568" s="17" t="s">
        <v>9</v>
      </c>
      <c r="BK568" s="176">
        <f>ROUND(I568*H568,0)</f>
        <v>0</v>
      </c>
      <c r="BL568" s="17" t="s">
        <v>308</v>
      </c>
      <c r="BM568" s="17" t="s">
        <v>895</v>
      </c>
    </row>
    <row r="569" spans="2:65" s="11" customFormat="1" x14ac:dyDescent="0.3">
      <c r="B569" s="177"/>
      <c r="D569" s="195" t="s">
        <v>224</v>
      </c>
      <c r="E569" s="204" t="s">
        <v>3</v>
      </c>
      <c r="F569" s="205" t="s">
        <v>896</v>
      </c>
      <c r="H569" s="206">
        <v>11</v>
      </c>
      <c r="I569" s="182"/>
      <c r="L569" s="177"/>
      <c r="M569" s="183"/>
      <c r="N569" s="184"/>
      <c r="O569" s="184"/>
      <c r="P569" s="184"/>
      <c r="Q569" s="184"/>
      <c r="R569" s="184"/>
      <c r="S569" s="184"/>
      <c r="T569" s="185"/>
      <c r="AT569" s="179" t="s">
        <v>224</v>
      </c>
      <c r="AU569" s="179" t="s">
        <v>81</v>
      </c>
      <c r="AV569" s="11" t="s">
        <v>81</v>
      </c>
      <c r="AW569" s="11" t="s">
        <v>36</v>
      </c>
      <c r="AX569" s="11" t="s">
        <v>9</v>
      </c>
      <c r="AY569" s="179" t="s">
        <v>215</v>
      </c>
    </row>
    <row r="570" spans="2:65" s="1" customFormat="1" ht="22.5" customHeight="1" x14ac:dyDescent="0.3">
      <c r="B570" s="164"/>
      <c r="C570" s="165" t="s">
        <v>897</v>
      </c>
      <c r="D570" s="165" t="s">
        <v>217</v>
      </c>
      <c r="E570" s="166" t="s">
        <v>898</v>
      </c>
      <c r="F570" s="167" t="s">
        <v>899</v>
      </c>
      <c r="G570" s="168" t="s">
        <v>855</v>
      </c>
      <c r="H570" s="169">
        <v>6</v>
      </c>
      <c r="I570" s="170"/>
      <c r="J570" s="171">
        <f>ROUND(I570*H570,0)</f>
        <v>0</v>
      </c>
      <c r="K570" s="167" t="s">
        <v>221</v>
      </c>
      <c r="L570" s="34"/>
      <c r="M570" s="172" t="s">
        <v>3</v>
      </c>
      <c r="N570" s="173" t="s">
        <v>44</v>
      </c>
      <c r="O570" s="35"/>
      <c r="P570" s="174">
        <f>O570*H570</f>
        <v>0</v>
      </c>
      <c r="Q570" s="174">
        <v>0</v>
      </c>
      <c r="R570" s="174">
        <f>Q570*H570</f>
        <v>0</v>
      </c>
      <c r="S570" s="174">
        <v>1.56E-3</v>
      </c>
      <c r="T570" s="175">
        <f>S570*H570</f>
        <v>9.3600000000000003E-3</v>
      </c>
      <c r="AR570" s="17" t="s">
        <v>308</v>
      </c>
      <c r="AT570" s="17" t="s">
        <v>217</v>
      </c>
      <c r="AU570" s="17" t="s">
        <v>81</v>
      </c>
      <c r="AY570" s="17" t="s">
        <v>215</v>
      </c>
      <c r="BE570" s="176">
        <f>IF(N570="základní",J570,0)</f>
        <v>0</v>
      </c>
      <c r="BF570" s="176">
        <f>IF(N570="snížená",J570,0)</f>
        <v>0</v>
      </c>
      <c r="BG570" s="176">
        <f>IF(N570="zákl. přenesená",J570,0)</f>
        <v>0</v>
      </c>
      <c r="BH570" s="176">
        <f>IF(N570="sníž. přenesená",J570,0)</f>
        <v>0</v>
      </c>
      <c r="BI570" s="176">
        <f>IF(N570="nulová",J570,0)</f>
        <v>0</v>
      </c>
      <c r="BJ570" s="17" t="s">
        <v>9</v>
      </c>
      <c r="BK570" s="176">
        <f>ROUND(I570*H570,0)</f>
        <v>0</v>
      </c>
      <c r="BL570" s="17" t="s">
        <v>308</v>
      </c>
      <c r="BM570" s="17" t="s">
        <v>900</v>
      </c>
    </row>
    <row r="571" spans="2:65" s="11" customFormat="1" x14ac:dyDescent="0.3">
      <c r="B571" s="177"/>
      <c r="D571" s="178" t="s">
        <v>224</v>
      </c>
      <c r="E571" s="179" t="s">
        <v>3</v>
      </c>
      <c r="F571" s="180" t="s">
        <v>247</v>
      </c>
      <c r="H571" s="181">
        <v>6</v>
      </c>
      <c r="I571" s="182"/>
      <c r="L571" s="177"/>
      <c r="M571" s="183"/>
      <c r="N571" s="184"/>
      <c r="O571" s="184"/>
      <c r="P571" s="184"/>
      <c r="Q571" s="184"/>
      <c r="R571" s="184"/>
      <c r="S571" s="184"/>
      <c r="T571" s="185"/>
      <c r="AT571" s="179" t="s">
        <v>224</v>
      </c>
      <c r="AU571" s="179" t="s">
        <v>81</v>
      </c>
      <c r="AV571" s="11" t="s">
        <v>81</v>
      </c>
      <c r="AW571" s="11" t="s">
        <v>36</v>
      </c>
      <c r="AX571" s="11" t="s">
        <v>9</v>
      </c>
      <c r="AY571" s="179" t="s">
        <v>215</v>
      </c>
    </row>
    <row r="572" spans="2:65" s="10" customFormat="1" ht="29.85" customHeight="1" x14ac:dyDescent="0.3">
      <c r="B572" s="150"/>
      <c r="D572" s="161" t="s">
        <v>72</v>
      </c>
      <c r="E572" s="162" t="s">
        <v>901</v>
      </c>
      <c r="F572" s="162" t="s">
        <v>902</v>
      </c>
      <c r="I572" s="153"/>
      <c r="J572" s="163">
        <f>BK572</f>
        <v>0</v>
      </c>
      <c r="L572" s="150"/>
      <c r="M572" s="155"/>
      <c r="N572" s="156"/>
      <c r="O572" s="156"/>
      <c r="P572" s="157">
        <f>SUM(P573:P646)</f>
        <v>0</v>
      </c>
      <c r="Q572" s="156"/>
      <c r="R572" s="157">
        <f>SUM(R573:R646)</f>
        <v>10.662120703340003</v>
      </c>
      <c r="S572" s="156"/>
      <c r="T572" s="158">
        <f>SUM(T573:T646)</f>
        <v>0</v>
      </c>
      <c r="AR572" s="151" t="s">
        <v>81</v>
      </c>
      <c r="AT572" s="159" t="s">
        <v>72</v>
      </c>
      <c r="AU572" s="159" t="s">
        <v>9</v>
      </c>
      <c r="AY572" s="151" t="s">
        <v>215</v>
      </c>
      <c r="BK572" s="160">
        <f>SUM(BK573:BK646)</f>
        <v>0</v>
      </c>
    </row>
    <row r="573" spans="2:65" s="1" customFormat="1" ht="22.5" customHeight="1" x14ac:dyDescent="0.3">
      <c r="B573" s="164"/>
      <c r="C573" s="165" t="s">
        <v>903</v>
      </c>
      <c r="D573" s="165" t="s">
        <v>217</v>
      </c>
      <c r="E573" s="166" t="s">
        <v>904</v>
      </c>
      <c r="F573" s="167" t="s">
        <v>905</v>
      </c>
      <c r="G573" s="168" t="s">
        <v>277</v>
      </c>
      <c r="H573" s="169">
        <v>1.8</v>
      </c>
      <c r="I573" s="170"/>
      <c r="J573" s="171">
        <f>ROUND(I573*H573,0)</f>
        <v>0</v>
      </c>
      <c r="K573" s="167" t="s">
        <v>221</v>
      </c>
      <c r="L573" s="34"/>
      <c r="M573" s="172" t="s">
        <v>3</v>
      </c>
      <c r="N573" s="173" t="s">
        <v>44</v>
      </c>
      <c r="O573" s="35"/>
      <c r="P573" s="174">
        <f>O573*H573</f>
        <v>0</v>
      </c>
      <c r="Q573" s="174">
        <v>2.1976059999999999E-2</v>
      </c>
      <c r="R573" s="174">
        <f>Q573*H573</f>
        <v>3.9556908000000002E-2</v>
      </c>
      <c r="S573" s="174">
        <v>0</v>
      </c>
      <c r="T573" s="175">
        <f>S573*H573</f>
        <v>0</v>
      </c>
      <c r="AR573" s="17" t="s">
        <v>308</v>
      </c>
      <c r="AT573" s="17" t="s">
        <v>217</v>
      </c>
      <c r="AU573" s="17" t="s">
        <v>81</v>
      </c>
      <c r="AY573" s="17" t="s">
        <v>215</v>
      </c>
      <c r="BE573" s="176">
        <f>IF(N573="základní",J573,0)</f>
        <v>0</v>
      </c>
      <c r="BF573" s="176">
        <f>IF(N573="snížená",J573,0)</f>
        <v>0</v>
      </c>
      <c r="BG573" s="176">
        <f>IF(N573="zákl. přenesená",J573,0)</f>
        <v>0</v>
      </c>
      <c r="BH573" s="176">
        <f>IF(N573="sníž. přenesená",J573,0)</f>
        <v>0</v>
      </c>
      <c r="BI573" s="176">
        <f>IF(N573="nulová",J573,0)</f>
        <v>0</v>
      </c>
      <c r="BJ573" s="17" t="s">
        <v>9</v>
      </c>
      <c r="BK573" s="176">
        <f>ROUND(I573*H573,0)</f>
        <v>0</v>
      </c>
      <c r="BL573" s="17" t="s">
        <v>308</v>
      </c>
      <c r="BM573" s="17" t="s">
        <v>906</v>
      </c>
    </row>
    <row r="574" spans="2:65" s="11" customFormat="1" x14ac:dyDescent="0.3">
      <c r="B574" s="177"/>
      <c r="D574" s="178" t="s">
        <v>224</v>
      </c>
      <c r="E574" s="179" t="s">
        <v>3</v>
      </c>
      <c r="F574" s="180" t="s">
        <v>907</v>
      </c>
      <c r="H574" s="181">
        <v>1.8</v>
      </c>
      <c r="I574" s="182"/>
      <c r="L574" s="177"/>
      <c r="M574" s="183"/>
      <c r="N574" s="184"/>
      <c r="O574" s="184"/>
      <c r="P574" s="184"/>
      <c r="Q574" s="184"/>
      <c r="R574" s="184"/>
      <c r="S574" s="184"/>
      <c r="T574" s="185"/>
      <c r="AT574" s="179" t="s">
        <v>224</v>
      </c>
      <c r="AU574" s="179" t="s">
        <v>81</v>
      </c>
      <c r="AV574" s="11" t="s">
        <v>81</v>
      </c>
      <c r="AW574" s="11" t="s">
        <v>36</v>
      </c>
      <c r="AX574" s="11" t="s">
        <v>73</v>
      </c>
      <c r="AY574" s="179" t="s">
        <v>215</v>
      </c>
    </row>
    <row r="575" spans="2:65" s="12" customFormat="1" x14ac:dyDescent="0.3">
      <c r="B575" s="186"/>
      <c r="D575" s="195" t="s">
        <v>224</v>
      </c>
      <c r="E575" s="207" t="s">
        <v>3</v>
      </c>
      <c r="F575" s="208" t="s">
        <v>266</v>
      </c>
      <c r="H575" s="209">
        <v>1.8</v>
      </c>
      <c r="I575" s="190"/>
      <c r="L575" s="186"/>
      <c r="M575" s="191"/>
      <c r="N575" s="192"/>
      <c r="O575" s="192"/>
      <c r="P575" s="192"/>
      <c r="Q575" s="192"/>
      <c r="R575" s="192"/>
      <c r="S575" s="192"/>
      <c r="T575" s="193"/>
      <c r="AT575" s="187" t="s">
        <v>224</v>
      </c>
      <c r="AU575" s="187" t="s">
        <v>81</v>
      </c>
      <c r="AV575" s="12" t="s">
        <v>229</v>
      </c>
      <c r="AW575" s="12" t="s">
        <v>36</v>
      </c>
      <c r="AX575" s="12" t="s">
        <v>9</v>
      </c>
      <c r="AY575" s="187" t="s">
        <v>215</v>
      </c>
    </row>
    <row r="576" spans="2:65" s="1" customFormat="1" ht="22.5" customHeight="1" x14ac:dyDescent="0.3">
      <c r="B576" s="164"/>
      <c r="C576" s="165" t="s">
        <v>908</v>
      </c>
      <c r="D576" s="165" t="s">
        <v>217</v>
      </c>
      <c r="E576" s="166" t="s">
        <v>909</v>
      </c>
      <c r="F576" s="167" t="s">
        <v>910</v>
      </c>
      <c r="G576" s="168" t="s">
        <v>277</v>
      </c>
      <c r="H576" s="169">
        <v>35.869999999999997</v>
      </c>
      <c r="I576" s="170"/>
      <c r="J576" s="171">
        <f>ROUND(I576*H576,0)</f>
        <v>0</v>
      </c>
      <c r="K576" s="167" t="s">
        <v>221</v>
      </c>
      <c r="L576" s="34"/>
      <c r="M576" s="172" t="s">
        <v>3</v>
      </c>
      <c r="N576" s="173" t="s">
        <v>44</v>
      </c>
      <c r="O576" s="35"/>
      <c r="P576" s="174">
        <f>O576*H576</f>
        <v>0</v>
      </c>
      <c r="Q576" s="174">
        <v>2.5666060000000001E-2</v>
      </c>
      <c r="R576" s="174">
        <f>Q576*H576</f>
        <v>0.92064157219999998</v>
      </c>
      <c r="S576" s="174">
        <v>0</v>
      </c>
      <c r="T576" s="175">
        <f>S576*H576</f>
        <v>0</v>
      </c>
      <c r="AR576" s="17" t="s">
        <v>308</v>
      </c>
      <c r="AT576" s="17" t="s">
        <v>217</v>
      </c>
      <c r="AU576" s="17" t="s">
        <v>81</v>
      </c>
      <c r="AY576" s="17" t="s">
        <v>215</v>
      </c>
      <c r="BE576" s="176">
        <f>IF(N576="základní",J576,0)</f>
        <v>0</v>
      </c>
      <c r="BF576" s="176">
        <f>IF(N576="snížená",J576,0)</f>
        <v>0</v>
      </c>
      <c r="BG576" s="176">
        <f>IF(N576="zákl. přenesená",J576,0)</f>
        <v>0</v>
      </c>
      <c r="BH576" s="176">
        <f>IF(N576="sníž. přenesená",J576,0)</f>
        <v>0</v>
      </c>
      <c r="BI576" s="176">
        <f>IF(N576="nulová",J576,0)</f>
        <v>0</v>
      </c>
      <c r="BJ576" s="17" t="s">
        <v>9</v>
      </c>
      <c r="BK576" s="176">
        <f>ROUND(I576*H576,0)</f>
        <v>0</v>
      </c>
      <c r="BL576" s="17" t="s">
        <v>308</v>
      </c>
      <c r="BM576" s="17" t="s">
        <v>911</v>
      </c>
    </row>
    <row r="577" spans="2:65" s="11" customFormat="1" x14ac:dyDescent="0.3">
      <c r="B577" s="177"/>
      <c r="D577" s="178" t="s">
        <v>224</v>
      </c>
      <c r="E577" s="179" t="s">
        <v>3</v>
      </c>
      <c r="F577" s="180" t="s">
        <v>912</v>
      </c>
      <c r="H577" s="181">
        <v>13.2</v>
      </c>
      <c r="I577" s="182"/>
      <c r="L577" s="177"/>
      <c r="M577" s="183"/>
      <c r="N577" s="184"/>
      <c r="O577" s="184"/>
      <c r="P577" s="184"/>
      <c r="Q577" s="184"/>
      <c r="R577" s="184"/>
      <c r="S577" s="184"/>
      <c r="T577" s="185"/>
      <c r="AT577" s="179" t="s">
        <v>224</v>
      </c>
      <c r="AU577" s="179" t="s">
        <v>81</v>
      </c>
      <c r="AV577" s="11" t="s">
        <v>81</v>
      </c>
      <c r="AW577" s="11" t="s">
        <v>36</v>
      </c>
      <c r="AX577" s="11" t="s">
        <v>73</v>
      </c>
      <c r="AY577" s="179" t="s">
        <v>215</v>
      </c>
    </row>
    <row r="578" spans="2:65" s="11" customFormat="1" x14ac:dyDescent="0.3">
      <c r="B578" s="177"/>
      <c r="D578" s="178" t="s">
        <v>224</v>
      </c>
      <c r="E578" s="179" t="s">
        <v>3</v>
      </c>
      <c r="F578" s="180" t="s">
        <v>913</v>
      </c>
      <c r="H578" s="181">
        <v>3.42</v>
      </c>
      <c r="I578" s="182"/>
      <c r="L578" s="177"/>
      <c r="M578" s="183"/>
      <c r="N578" s="184"/>
      <c r="O578" s="184"/>
      <c r="P578" s="184"/>
      <c r="Q578" s="184"/>
      <c r="R578" s="184"/>
      <c r="S578" s="184"/>
      <c r="T578" s="185"/>
      <c r="AT578" s="179" t="s">
        <v>224</v>
      </c>
      <c r="AU578" s="179" t="s">
        <v>81</v>
      </c>
      <c r="AV578" s="11" t="s">
        <v>81</v>
      </c>
      <c r="AW578" s="11" t="s">
        <v>36</v>
      </c>
      <c r="AX578" s="11" t="s">
        <v>73</v>
      </c>
      <c r="AY578" s="179" t="s">
        <v>215</v>
      </c>
    </row>
    <row r="579" spans="2:65" s="11" customFormat="1" x14ac:dyDescent="0.3">
      <c r="B579" s="177"/>
      <c r="D579" s="178" t="s">
        <v>224</v>
      </c>
      <c r="E579" s="179" t="s">
        <v>3</v>
      </c>
      <c r="F579" s="180" t="s">
        <v>914</v>
      </c>
      <c r="H579" s="181">
        <v>10.175000000000001</v>
      </c>
      <c r="I579" s="182"/>
      <c r="L579" s="177"/>
      <c r="M579" s="183"/>
      <c r="N579" s="184"/>
      <c r="O579" s="184"/>
      <c r="P579" s="184"/>
      <c r="Q579" s="184"/>
      <c r="R579" s="184"/>
      <c r="S579" s="184"/>
      <c r="T579" s="185"/>
      <c r="AT579" s="179" t="s">
        <v>224</v>
      </c>
      <c r="AU579" s="179" t="s">
        <v>81</v>
      </c>
      <c r="AV579" s="11" t="s">
        <v>81</v>
      </c>
      <c r="AW579" s="11" t="s">
        <v>36</v>
      </c>
      <c r="AX579" s="11" t="s">
        <v>73</v>
      </c>
      <c r="AY579" s="179" t="s">
        <v>215</v>
      </c>
    </row>
    <row r="580" spans="2:65" s="11" customFormat="1" x14ac:dyDescent="0.3">
      <c r="B580" s="177"/>
      <c r="D580" s="178" t="s">
        <v>224</v>
      </c>
      <c r="E580" s="179" t="s">
        <v>3</v>
      </c>
      <c r="F580" s="180" t="s">
        <v>915</v>
      </c>
      <c r="H580" s="181">
        <v>9.0749999999999993</v>
      </c>
      <c r="I580" s="182"/>
      <c r="L580" s="177"/>
      <c r="M580" s="183"/>
      <c r="N580" s="184"/>
      <c r="O580" s="184"/>
      <c r="P580" s="184"/>
      <c r="Q580" s="184"/>
      <c r="R580" s="184"/>
      <c r="S580" s="184"/>
      <c r="T580" s="185"/>
      <c r="AT580" s="179" t="s">
        <v>224</v>
      </c>
      <c r="AU580" s="179" t="s">
        <v>81</v>
      </c>
      <c r="AV580" s="11" t="s">
        <v>81</v>
      </c>
      <c r="AW580" s="11" t="s">
        <v>36</v>
      </c>
      <c r="AX580" s="11" t="s">
        <v>73</v>
      </c>
      <c r="AY580" s="179" t="s">
        <v>215</v>
      </c>
    </row>
    <row r="581" spans="2:65" s="12" customFormat="1" x14ac:dyDescent="0.3">
      <c r="B581" s="186"/>
      <c r="D581" s="195" t="s">
        <v>224</v>
      </c>
      <c r="E581" s="207" t="s">
        <v>144</v>
      </c>
      <c r="F581" s="208" t="s">
        <v>266</v>
      </c>
      <c r="H581" s="209">
        <v>35.869999999999997</v>
      </c>
      <c r="I581" s="190"/>
      <c r="L581" s="186"/>
      <c r="M581" s="191"/>
      <c r="N581" s="192"/>
      <c r="O581" s="192"/>
      <c r="P581" s="192"/>
      <c r="Q581" s="192"/>
      <c r="R581" s="192"/>
      <c r="S581" s="192"/>
      <c r="T581" s="193"/>
      <c r="AT581" s="187" t="s">
        <v>224</v>
      </c>
      <c r="AU581" s="187" t="s">
        <v>81</v>
      </c>
      <c r="AV581" s="12" t="s">
        <v>229</v>
      </c>
      <c r="AW581" s="12" t="s">
        <v>36</v>
      </c>
      <c r="AX581" s="12" t="s">
        <v>9</v>
      </c>
      <c r="AY581" s="187" t="s">
        <v>215</v>
      </c>
    </row>
    <row r="582" spans="2:65" s="1" customFormat="1" ht="22.5" customHeight="1" x14ac:dyDescent="0.3">
      <c r="B582" s="164"/>
      <c r="C582" s="165" t="s">
        <v>916</v>
      </c>
      <c r="D582" s="165" t="s">
        <v>217</v>
      </c>
      <c r="E582" s="166" t="s">
        <v>917</v>
      </c>
      <c r="F582" s="167" t="s">
        <v>918</v>
      </c>
      <c r="G582" s="168" t="s">
        <v>277</v>
      </c>
      <c r="H582" s="169">
        <v>109.75700000000001</v>
      </c>
      <c r="I582" s="170"/>
      <c r="J582" s="171">
        <f>ROUND(I582*H582,0)</f>
        <v>0</v>
      </c>
      <c r="K582" s="167" t="s">
        <v>221</v>
      </c>
      <c r="L582" s="34"/>
      <c r="M582" s="172" t="s">
        <v>3</v>
      </c>
      <c r="N582" s="173" t="s">
        <v>44</v>
      </c>
      <c r="O582" s="35"/>
      <c r="P582" s="174">
        <f>O582*H582</f>
        <v>0</v>
      </c>
      <c r="Q582" s="174">
        <v>4.5125060000000002E-2</v>
      </c>
      <c r="R582" s="174">
        <f>Q582*H582</f>
        <v>4.95279121042</v>
      </c>
      <c r="S582" s="174">
        <v>0</v>
      </c>
      <c r="T582" s="175">
        <f>S582*H582</f>
        <v>0</v>
      </c>
      <c r="AR582" s="17" t="s">
        <v>308</v>
      </c>
      <c r="AT582" s="17" t="s">
        <v>217</v>
      </c>
      <c r="AU582" s="17" t="s">
        <v>81</v>
      </c>
      <c r="AY582" s="17" t="s">
        <v>215</v>
      </c>
      <c r="BE582" s="176">
        <f>IF(N582="základní",J582,0)</f>
        <v>0</v>
      </c>
      <c r="BF582" s="176">
        <f>IF(N582="snížená",J582,0)</f>
        <v>0</v>
      </c>
      <c r="BG582" s="176">
        <f>IF(N582="zákl. přenesená",J582,0)</f>
        <v>0</v>
      </c>
      <c r="BH582" s="176">
        <f>IF(N582="sníž. přenesená",J582,0)</f>
        <v>0</v>
      </c>
      <c r="BI582" s="176">
        <f>IF(N582="nulová",J582,0)</f>
        <v>0</v>
      </c>
      <c r="BJ582" s="17" t="s">
        <v>9</v>
      </c>
      <c r="BK582" s="176">
        <f>ROUND(I582*H582,0)</f>
        <v>0</v>
      </c>
      <c r="BL582" s="17" t="s">
        <v>308</v>
      </c>
      <c r="BM582" s="17" t="s">
        <v>919</v>
      </c>
    </row>
    <row r="583" spans="2:65" s="11" customFormat="1" x14ac:dyDescent="0.3">
      <c r="B583" s="177"/>
      <c r="D583" s="178" t="s">
        <v>224</v>
      </c>
      <c r="E583" s="179" t="s">
        <v>3</v>
      </c>
      <c r="F583" s="180" t="s">
        <v>920</v>
      </c>
      <c r="H583" s="181">
        <v>70.739999999999995</v>
      </c>
      <c r="I583" s="182"/>
      <c r="L583" s="177"/>
      <c r="M583" s="183"/>
      <c r="N583" s="184"/>
      <c r="O583" s="184"/>
      <c r="P583" s="184"/>
      <c r="Q583" s="184"/>
      <c r="R583" s="184"/>
      <c r="S583" s="184"/>
      <c r="T583" s="185"/>
      <c r="AT583" s="179" t="s">
        <v>224</v>
      </c>
      <c r="AU583" s="179" t="s">
        <v>81</v>
      </c>
      <c r="AV583" s="11" t="s">
        <v>81</v>
      </c>
      <c r="AW583" s="11" t="s">
        <v>36</v>
      </c>
      <c r="AX583" s="11" t="s">
        <v>73</v>
      </c>
      <c r="AY583" s="179" t="s">
        <v>215</v>
      </c>
    </row>
    <row r="584" spans="2:65" s="11" customFormat="1" x14ac:dyDescent="0.3">
      <c r="B584" s="177"/>
      <c r="D584" s="178" t="s">
        <v>224</v>
      </c>
      <c r="E584" s="179" t="s">
        <v>3</v>
      </c>
      <c r="F584" s="180" t="s">
        <v>921</v>
      </c>
      <c r="H584" s="181">
        <v>4.5110000000000001</v>
      </c>
      <c r="I584" s="182"/>
      <c r="L584" s="177"/>
      <c r="M584" s="183"/>
      <c r="N584" s="184"/>
      <c r="O584" s="184"/>
      <c r="P584" s="184"/>
      <c r="Q584" s="184"/>
      <c r="R584" s="184"/>
      <c r="S584" s="184"/>
      <c r="T584" s="185"/>
      <c r="AT584" s="179" t="s">
        <v>224</v>
      </c>
      <c r="AU584" s="179" t="s">
        <v>81</v>
      </c>
      <c r="AV584" s="11" t="s">
        <v>81</v>
      </c>
      <c r="AW584" s="11" t="s">
        <v>36</v>
      </c>
      <c r="AX584" s="11" t="s">
        <v>73</v>
      </c>
      <c r="AY584" s="179" t="s">
        <v>215</v>
      </c>
    </row>
    <row r="585" spans="2:65" s="11" customFormat="1" x14ac:dyDescent="0.3">
      <c r="B585" s="177"/>
      <c r="D585" s="178" t="s">
        <v>224</v>
      </c>
      <c r="E585" s="179" t="s">
        <v>3</v>
      </c>
      <c r="F585" s="180" t="s">
        <v>922</v>
      </c>
      <c r="H585" s="181">
        <v>25.608000000000001</v>
      </c>
      <c r="I585" s="182"/>
      <c r="L585" s="177"/>
      <c r="M585" s="183"/>
      <c r="N585" s="184"/>
      <c r="O585" s="184"/>
      <c r="P585" s="184"/>
      <c r="Q585" s="184"/>
      <c r="R585" s="184"/>
      <c r="S585" s="184"/>
      <c r="T585" s="185"/>
      <c r="AT585" s="179" t="s">
        <v>224</v>
      </c>
      <c r="AU585" s="179" t="s">
        <v>81</v>
      </c>
      <c r="AV585" s="11" t="s">
        <v>81</v>
      </c>
      <c r="AW585" s="11" t="s">
        <v>36</v>
      </c>
      <c r="AX585" s="11" t="s">
        <v>73</v>
      </c>
      <c r="AY585" s="179" t="s">
        <v>215</v>
      </c>
    </row>
    <row r="586" spans="2:65" s="11" customFormat="1" x14ac:dyDescent="0.3">
      <c r="B586" s="177"/>
      <c r="D586" s="178" t="s">
        <v>224</v>
      </c>
      <c r="E586" s="179" t="s">
        <v>3</v>
      </c>
      <c r="F586" s="180" t="s">
        <v>923</v>
      </c>
      <c r="H586" s="181">
        <v>3.5219999999999998</v>
      </c>
      <c r="I586" s="182"/>
      <c r="L586" s="177"/>
      <c r="M586" s="183"/>
      <c r="N586" s="184"/>
      <c r="O586" s="184"/>
      <c r="P586" s="184"/>
      <c r="Q586" s="184"/>
      <c r="R586" s="184"/>
      <c r="S586" s="184"/>
      <c r="T586" s="185"/>
      <c r="AT586" s="179" t="s">
        <v>224</v>
      </c>
      <c r="AU586" s="179" t="s">
        <v>81</v>
      </c>
      <c r="AV586" s="11" t="s">
        <v>81</v>
      </c>
      <c r="AW586" s="11" t="s">
        <v>36</v>
      </c>
      <c r="AX586" s="11" t="s">
        <v>73</v>
      </c>
      <c r="AY586" s="179" t="s">
        <v>215</v>
      </c>
    </row>
    <row r="587" spans="2:65" s="11" customFormat="1" x14ac:dyDescent="0.3">
      <c r="B587" s="177"/>
      <c r="D587" s="178" t="s">
        <v>224</v>
      </c>
      <c r="E587" s="179" t="s">
        <v>3</v>
      </c>
      <c r="F587" s="180" t="s">
        <v>924</v>
      </c>
      <c r="H587" s="181">
        <v>5.3760000000000003</v>
      </c>
      <c r="I587" s="182"/>
      <c r="L587" s="177"/>
      <c r="M587" s="183"/>
      <c r="N587" s="184"/>
      <c r="O587" s="184"/>
      <c r="P587" s="184"/>
      <c r="Q587" s="184"/>
      <c r="R587" s="184"/>
      <c r="S587" s="184"/>
      <c r="T587" s="185"/>
      <c r="AT587" s="179" t="s">
        <v>224</v>
      </c>
      <c r="AU587" s="179" t="s">
        <v>81</v>
      </c>
      <c r="AV587" s="11" t="s">
        <v>81</v>
      </c>
      <c r="AW587" s="11" t="s">
        <v>36</v>
      </c>
      <c r="AX587" s="11" t="s">
        <v>73</v>
      </c>
      <c r="AY587" s="179" t="s">
        <v>215</v>
      </c>
    </row>
    <row r="588" spans="2:65" s="12" customFormat="1" x14ac:dyDescent="0.3">
      <c r="B588" s="186"/>
      <c r="D588" s="195" t="s">
        <v>224</v>
      </c>
      <c r="E588" s="207" t="s">
        <v>147</v>
      </c>
      <c r="F588" s="208" t="s">
        <v>266</v>
      </c>
      <c r="H588" s="209">
        <v>109.75700000000001</v>
      </c>
      <c r="I588" s="190"/>
      <c r="L588" s="186"/>
      <c r="M588" s="191"/>
      <c r="N588" s="192"/>
      <c r="O588" s="192"/>
      <c r="P588" s="192"/>
      <c r="Q588" s="192"/>
      <c r="R588" s="192"/>
      <c r="S588" s="192"/>
      <c r="T588" s="193"/>
      <c r="AT588" s="187" t="s">
        <v>224</v>
      </c>
      <c r="AU588" s="187" t="s">
        <v>81</v>
      </c>
      <c r="AV588" s="12" t="s">
        <v>229</v>
      </c>
      <c r="AW588" s="12" t="s">
        <v>36</v>
      </c>
      <c r="AX588" s="12" t="s">
        <v>9</v>
      </c>
      <c r="AY588" s="187" t="s">
        <v>215</v>
      </c>
    </row>
    <row r="589" spans="2:65" s="1" customFormat="1" ht="22.5" customHeight="1" x14ac:dyDescent="0.3">
      <c r="B589" s="164"/>
      <c r="C589" s="165" t="s">
        <v>925</v>
      </c>
      <c r="D589" s="165" t="s">
        <v>217</v>
      </c>
      <c r="E589" s="166" t="s">
        <v>926</v>
      </c>
      <c r="F589" s="167" t="s">
        <v>927</v>
      </c>
      <c r="G589" s="168" t="s">
        <v>277</v>
      </c>
      <c r="H589" s="169">
        <v>36.472000000000001</v>
      </c>
      <c r="I589" s="170"/>
      <c r="J589" s="171">
        <f>ROUND(I589*H589,0)</f>
        <v>0</v>
      </c>
      <c r="K589" s="167" t="s">
        <v>221</v>
      </c>
      <c r="L589" s="34"/>
      <c r="M589" s="172" t="s">
        <v>3</v>
      </c>
      <c r="N589" s="173" t="s">
        <v>44</v>
      </c>
      <c r="O589" s="35"/>
      <c r="P589" s="174">
        <f>O589*H589</f>
        <v>0</v>
      </c>
      <c r="Q589" s="174">
        <v>4.6191259999999998E-2</v>
      </c>
      <c r="R589" s="174">
        <f>Q589*H589</f>
        <v>1.6846876347199999</v>
      </c>
      <c r="S589" s="174">
        <v>0</v>
      </c>
      <c r="T589" s="175">
        <f>S589*H589</f>
        <v>0</v>
      </c>
      <c r="AR589" s="17" t="s">
        <v>308</v>
      </c>
      <c r="AT589" s="17" t="s">
        <v>217</v>
      </c>
      <c r="AU589" s="17" t="s">
        <v>81</v>
      </c>
      <c r="AY589" s="17" t="s">
        <v>215</v>
      </c>
      <c r="BE589" s="176">
        <f>IF(N589="základní",J589,0)</f>
        <v>0</v>
      </c>
      <c r="BF589" s="176">
        <f>IF(N589="snížená",J589,0)</f>
        <v>0</v>
      </c>
      <c r="BG589" s="176">
        <f>IF(N589="zákl. přenesená",J589,0)</f>
        <v>0</v>
      </c>
      <c r="BH589" s="176">
        <f>IF(N589="sníž. přenesená",J589,0)</f>
        <v>0</v>
      </c>
      <c r="BI589" s="176">
        <f>IF(N589="nulová",J589,0)</f>
        <v>0</v>
      </c>
      <c r="BJ589" s="17" t="s">
        <v>9</v>
      </c>
      <c r="BK589" s="176">
        <f>ROUND(I589*H589,0)</f>
        <v>0</v>
      </c>
      <c r="BL589" s="17" t="s">
        <v>308</v>
      </c>
      <c r="BM589" s="17" t="s">
        <v>928</v>
      </c>
    </row>
    <row r="590" spans="2:65" s="11" customFormat="1" x14ac:dyDescent="0.3">
      <c r="B590" s="177"/>
      <c r="D590" s="178" t="s">
        <v>224</v>
      </c>
      <c r="E590" s="179" t="s">
        <v>3</v>
      </c>
      <c r="F590" s="180" t="s">
        <v>929</v>
      </c>
      <c r="H590" s="181">
        <v>36.472000000000001</v>
      </c>
      <c r="I590" s="182"/>
      <c r="L590" s="177"/>
      <c r="M590" s="183"/>
      <c r="N590" s="184"/>
      <c r="O590" s="184"/>
      <c r="P590" s="184"/>
      <c r="Q590" s="184"/>
      <c r="R590" s="184"/>
      <c r="S590" s="184"/>
      <c r="T590" s="185"/>
      <c r="AT590" s="179" t="s">
        <v>224</v>
      </c>
      <c r="AU590" s="179" t="s">
        <v>81</v>
      </c>
      <c r="AV590" s="11" t="s">
        <v>81</v>
      </c>
      <c r="AW590" s="11" t="s">
        <v>36</v>
      </c>
      <c r="AX590" s="11" t="s">
        <v>73</v>
      </c>
      <c r="AY590" s="179" t="s">
        <v>215</v>
      </c>
    </row>
    <row r="591" spans="2:65" s="12" customFormat="1" x14ac:dyDescent="0.3">
      <c r="B591" s="186"/>
      <c r="D591" s="195" t="s">
        <v>224</v>
      </c>
      <c r="E591" s="207" t="s">
        <v>150</v>
      </c>
      <c r="F591" s="208" t="s">
        <v>266</v>
      </c>
      <c r="H591" s="209">
        <v>36.472000000000001</v>
      </c>
      <c r="I591" s="190"/>
      <c r="L591" s="186"/>
      <c r="M591" s="191"/>
      <c r="N591" s="192"/>
      <c r="O591" s="192"/>
      <c r="P591" s="192"/>
      <c r="Q591" s="192"/>
      <c r="R591" s="192"/>
      <c r="S591" s="192"/>
      <c r="T591" s="193"/>
      <c r="AT591" s="187" t="s">
        <v>224</v>
      </c>
      <c r="AU591" s="187" t="s">
        <v>81</v>
      </c>
      <c r="AV591" s="12" t="s">
        <v>229</v>
      </c>
      <c r="AW591" s="12" t="s">
        <v>36</v>
      </c>
      <c r="AX591" s="12" t="s">
        <v>9</v>
      </c>
      <c r="AY591" s="187" t="s">
        <v>215</v>
      </c>
    </row>
    <row r="592" spans="2:65" s="1" customFormat="1" ht="22.5" customHeight="1" x14ac:dyDescent="0.3">
      <c r="B592" s="164"/>
      <c r="C592" s="165" t="s">
        <v>930</v>
      </c>
      <c r="D592" s="165" t="s">
        <v>217</v>
      </c>
      <c r="E592" s="166" t="s">
        <v>931</v>
      </c>
      <c r="F592" s="167" t="s">
        <v>932</v>
      </c>
      <c r="G592" s="168" t="s">
        <v>277</v>
      </c>
      <c r="H592" s="169">
        <v>182.09899999999999</v>
      </c>
      <c r="I592" s="170"/>
      <c r="J592" s="171">
        <f>ROUND(I592*H592,0)</f>
        <v>0</v>
      </c>
      <c r="K592" s="167" t="s">
        <v>221</v>
      </c>
      <c r="L592" s="34"/>
      <c r="M592" s="172" t="s">
        <v>3</v>
      </c>
      <c r="N592" s="173" t="s">
        <v>44</v>
      </c>
      <c r="O592" s="35"/>
      <c r="P592" s="174">
        <f>O592*H592</f>
        <v>0</v>
      </c>
      <c r="Q592" s="174">
        <v>2.0000000000000001E-4</v>
      </c>
      <c r="R592" s="174">
        <f>Q592*H592</f>
        <v>3.6419800000000002E-2</v>
      </c>
      <c r="S592" s="174">
        <v>0</v>
      </c>
      <c r="T592" s="175">
        <f>S592*H592</f>
        <v>0</v>
      </c>
      <c r="AR592" s="17" t="s">
        <v>308</v>
      </c>
      <c r="AT592" s="17" t="s">
        <v>217</v>
      </c>
      <c r="AU592" s="17" t="s">
        <v>81</v>
      </c>
      <c r="AY592" s="17" t="s">
        <v>215</v>
      </c>
      <c r="BE592" s="176">
        <f>IF(N592="základní",J592,0)</f>
        <v>0</v>
      </c>
      <c r="BF592" s="176">
        <f>IF(N592="snížená",J592,0)</f>
        <v>0</v>
      </c>
      <c r="BG592" s="176">
        <f>IF(N592="zákl. přenesená",J592,0)</f>
        <v>0</v>
      </c>
      <c r="BH592" s="176">
        <f>IF(N592="sníž. přenesená",J592,0)</f>
        <v>0</v>
      </c>
      <c r="BI592" s="176">
        <f>IF(N592="nulová",J592,0)</f>
        <v>0</v>
      </c>
      <c r="BJ592" s="17" t="s">
        <v>9</v>
      </c>
      <c r="BK592" s="176">
        <f>ROUND(I592*H592,0)</f>
        <v>0</v>
      </c>
      <c r="BL592" s="17" t="s">
        <v>308</v>
      </c>
      <c r="BM592" s="17" t="s">
        <v>933</v>
      </c>
    </row>
    <row r="593" spans="2:65" s="11" customFormat="1" x14ac:dyDescent="0.3">
      <c r="B593" s="177"/>
      <c r="D593" s="195" t="s">
        <v>224</v>
      </c>
      <c r="E593" s="204" t="s">
        <v>3</v>
      </c>
      <c r="F593" s="205" t="s">
        <v>934</v>
      </c>
      <c r="H593" s="206">
        <v>182.09899999999999</v>
      </c>
      <c r="I593" s="182"/>
      <c r="L593" s="177"/>
      <c r="M593" s="183"/>
      <c r="N593" s="184"/>
      <c r="O593" s="184"/>
      <c r="P593" s="184"/>
      <c r="Q593" s="184"/>
      <c r="R593" s="184"/>
      <c r="S593" s="184"/>
      <c r="T593" s="185"/>
      <c r="AT593" s="179" t="s">
        <v>224</v>
      </c>
      <c r="AU593" s="179" t="s">
        <v>81</v>
      </c>
      <c r="AV593" s="11" t="s">
        <v>81</v>
      </c>
      <c r="AW593" s="11" t="s">
        <v>36</v>
      </c>
      <c r="AX593" s="11" t="s">
        <v>9</v>
      </c>
      <c r="AY593" s="179" t="s">
        <v>215</v>
      </c>
    </row>
    <row r="594" spans="2:65" s="1" customFormat="1" ht="22.5" customHeight="1" x14ac:dyDescent="0.3">
      <c r="B594" s="164"/>
      <c r="C594" s="165" t="s">
        <v>935</v>
      </c>
      <c r="D594" s="165" t="s">
        <v>217</v>
      </c>
      <c r="E594" s="166" t="s">
        <v>936</v>
      </c>
      <c r="F594" s="167" t="s">
        <v>937</v>
      </c>
      <c r="G594" s="168" t="s">
        <v>277</v>
      </c>
      <c r="H594" s="169">
        <v>8.16</v>
      </c>
      <c r="I594" s="170"/>
      <c r="J594" s="171">
        <f>ROUND(I594*H594,0)</f>
        <v>0</v>
      </c>
      <c r="K594" s="167" t="s">
        <v>221</v>
      </c>
      <c r="L594" s="34"/>
      <c r="M594" s="172" t="s">
        <v>3</v>
      </c>
      <c r="N594" s="173" t="s">
        <v>44</v>
      </c>
      <c r="O594" s="35"/>
      <c r="P594" s="174">
        <f>O594*H594</f>
        <v>0</v>
      </c>
      <c r="Q594" s="174">
        <v>1.5732800000000002E-2</v>
      </c>
      <c r="R594" s="174">
        <f>Q594*H594</f>
        <v>0.12837964800000001</v>
      </c>
      <c r="S594" s="174">
        <v>0</v>
      </c>
      <c r="T594" s="175">
        <f>S594*H594</f>
        <v>0</v>
      </c>
      <c r="AR594" s="17" t="s">
        <v>308</v>
      </c>
      <c r="AT594" s="17" t="s">
        <v>217</v>
      </c>
      <c r="AU594" s="17" t="s">
        <v>81</v>
      </c>
      <c r="AY594" s="17" t="s">
        <v>215</v>
      </c>
      <c r="BE594" s="176">
        <f>IF(N594="základní",J594,0)</f>
        <v>0</v>
      </c>
      <c r="BF594" s="176">
        <f>IF(N594="snížená",J594,0)</f>
        <v>0</v>
      </c>
      <c r="BG594" s="176">
        <f>IF(N594="zákl. přenesená",J594,0)</f>
        <v>0</v>
      </c>
      <c r="BH594" s="176">
        <f>IF(N594="sníž. přenesená",J594,0)</f>
        <v>0</v>
      </c>
      <c r="BI594" s="176">
        <f>IF(N594="nulová",J594,0)</f>
        <v>0</v>
      </c>
      <c r="BJ594" s="17" t="s">
        <v>9</v>
      </c>
      <c r="BK594" s="176">
        <f>ROUND(I594*H594,0)</f>
        <v>0</v>
      </c>
      <c r="BL594" s="17" t="s">
        <v>308</v>
      </c>
      <c r="BM594" s="17" t="s">
        <v>938</v>
      </c>
    </row>
    <row r="595" spans="2:65" s="11" customFormat="1" x14ac:dyDescent="0.3">
      <c r="B595" s="177"/>
      <c r="D595" s="178" t="s">
        <v>224</v>
      </c>
      <c r="E595" s="179" t="s">
        <v>3</v>
      </c>
      <c r="F595" s="180" t="s">
        <v>939</v>
      </c>
      <c r="H595" s="181">
        <v>3.84</v>
      </c>
      <c r="I595" s="182"/>
      <c r="L595" s="177"/>
      <c r="M595" s="183"/>
      <c r="N595" s="184"/>
      <c r="O595" s="184"/>
      <c r="P595" s="184"/>
      <c r="Q595" s="184"/>
      <c r="R595" s="184"/>
      <c r="S595" s="184"/>
      <c r="T595" s="185"/>
      <c r="AT595" s="179" t="s">
        <v>224</v>
      </c>
      <c r="AU595" s="179" t="s">
        <v>81</v>
      </c>
      <c r="AV595" s="11" t="s">
        <v>81</v>
      </c>
      <c r="AW595" s="11" t="s">
        <v>36</v>
      </c>
      <c r="AX595" s="11" t="s">
        <v>73</v>
      </c>
      <c r="AY595" s="179" t="s">
        <v>215</v>
      </c>
    </row>
    <row r="596" spans="2:65" s="11" customFormat="1" x14ac:dyDescent="0.3">
      <c r="B596" s="177"/>
      <c r="D596" s="178" t="s">
        <v>224</v>
      </c>
      <c r="E596" s="179" t="s">
        <v>3</v>
      </c>
      <c r="F596" s="180" t="s">
        <v>940</v>
      </c>
      <c r="H596" s="181">
        <v>4.32</v>
      </c>
      <c r="I596" s="182"/>
      <c r="L596" s="177"/>
      <c r="M596" s="183"/>
      <c r="N596" s="184"/>
      <c r="O596" s="184"/>
      <c r="P596" s="184"/>
      <c r="Q596" s="184"/>
      <c r="R596" s="184"/>
      <c r="S596" s="184"/>
      <c r="T596" s="185"/>
      <c r="AT596" s="179" t="s">
        <v>224</v>
      </c>
      <c r="AU596" s="179" t="s">
        <v>81</v>
      </c>
      <c r="AV596" s="11" t="s">
        <v>81</v>
      </c>
      <c r="AW596" s="11" t="s">
        <v>36</v>
      </c>
      <c r="AX596" s="11" t="s">
        <v>73</v>
      </c>
      <c r="AY596" s="179" t="s">
        <v>215</v>
      </c>
    </row>
    <row r="597" spans="2:65" s="12" customFormat="1" x14ac:dyDescent="0.3">
      <c r="B597" s="186"/>
      <c r="D597" s="195" t="s">
        <v>224</v>
      </c>
      <c r="E597" s="207" t="s">
        <v>153</v>
      </c>
      <c r="F597" s="208" t="s">
        <v>266</v>
      </c>
      <c r="H597" s="209">
        <v>8.16</v>
      </c>
      <c r="I597" s="190"/>
      <c r="L597" s="186"/>
      <c r="M597" s="191"/>
      <c r="N597" s="192"/>
      <c r="O597" s="192"/>
      <c r="P597" s="192"/>
      <c r="Q597" s="192"/>
      <c r="R597" s="192"/>
      <c r="S597" s="192"/>
      <c r="T597" s="193"/>
      <c r="AT597" s="187" t="s">
        <v>224</v>
      </c>
      <c r="AU597" s="187" t="s">
        <v>81</v>
      </c>
      <c r="AV597" s="12" t="s">
        <v>229</v>
      </c>
      <c r="AW597" s="12" t="s">
        <v>36</v>
      </c>
      <c r="AX597" s="12" t="s">
        <v>9</v>
      </c>
      <c r="AY597" s="187" t="s">
        <v>215</v>
      </c>
    </row>
    <row r="598" spans="2:65" s="1" customFormat="1" ht="22.5" customHeight="1" x14ac:dyDescent="0.3">
      <c r="B598" s="164"/>
      <c r="C598" s="165" t="s">
        <v>941</v>
      </c>
      <c r="D598" s="165" t="s">
        <v>217</v>
      </c>
      <c r="E598" s="166" t="s">
        <v>942</v>
      </c>
      <c r="F598" s="167" t="s">
        <v>943</v>
      </c>
      <c r="G598" s="168" t="s">
        <v>277</v>
      </c>
      <c r="H598" s="169">
        <v>8.16</v>
      </c>
      <c r="I598" s="170"/>
      <c r="J598" s="171">
        <f>ROUND(I598*H598,0)</f>
        <v>0</v>
      </c>
      <c r="K598" s="167" t="s">
        <v>221</v>
      </c>
      <c r="L598" s="34"/>
      <c r="M598" s="172" t="s">
        <v>3</v>
      </c>
      <c r="N598" s="173" t="s">
        <v>44</v>
      </c>
      <c r="O598" s="35"/>
      <c r="P598" s="174">
        <f>O598*H598</f>
        <v>0</v>
      </c>
      <c r="Q598" s="174">
        <v>1E-4</v>
      </c>
      <c r="R598" s="174">
        <f>Q598*H598</f>
        <v>8.160000000000001E-4</v>
      </c>
      <c r="S598" s="174">
        <v>0</v>
      </c>
      <c r="T598" s="175">
        <f>S598*H598</f>
        <v>0</v>
      </c>
      <c r="AR598" s="17" t="s">
        <v>308</v>
      </c>
      <c r="AT598" s="17" t="s">
        <v>217</v>
      </c>
      <c r="AU598" s="17" t="s">
        <v>81</v>
      </c>
      <c r="AY598" s="17" t="s">
        <v>215</v>
      </c>
      <c r="BE598" s="176">
        <f>IF(N598="základní",J598,0)</f>
        <v>0</v>
      </c>
      <c r="BF598" s="176">
        <f>IF(N598="snížená",J598,0)</f>
        <v>0</v>
      </c>
      <c r="BG598" s="176">
        <f>IF(N598="zákl. přenesená",J598,0)</f>
        <v>0</v>
      </c>
      <c r="BH598" s="176">
        <f>IF(N598="sníž. přenesená",J598,0)</f>
        <v>0</v>
      </c>
      <c r="BI598" s="176">
        <f>IF(N598="nulová",J598,0)</f>
        <v>0</v>
      </c>
      <c r="BJ598" s="17" t="s">
        <v>9</v>
      </c>
      <c r="BK598" s="176">
        <f>ROUND(I598*H598,0)</f>
        <v>0</v>
      </c>
      <c r="BL598" s="17" t="s">
        <v>308</v>
      </c>
      <c r="BM598" s="17" t="s">
        <v>944</v>
      </c>
    </row>
    <row r="599" spans="2:65" s="11" customFormat="1" x14ac:dyDescent="0.3">
      <c r="B599" s="177"/>
      <c r="D599" s="195" t="s">
        <v>224</v>
      </c>
      <c r="E599" s="204" t="s">
        <v>3</v>
      </c>
      <c r="F599" s="205" t="s">
        <v>153</v>
      </c>
      <c r="H599" s="206">
        <v>8.16</v>
      </c>
      <c r="I599" s="182"/>
      <c r="L599" s="177"/>
      <c r="M599" s="183"/>
      <c r="N599" s="184"/>
      <c r="O599" s="184"/>
      <c r="P599" s="184"/>
      <c r="Q599" s="184"/>
      <c r="R599" s="184"/>
      <c r="S599" s="184"/>
      <c r="T599" s="185"/>
      <c r="AT599" s="179" t="s">
        <v>224</v>
      </c>
      <c r="AU599" s="179" t="s">
        <v>81</v>
      </c>
      <c r="AV599" s="11" t="s">
        <v>81</v>
      </c>
      <c r="AW599" s="11" t="s">
        <v>36</v>
      </c>
      <c r="AX599" s="11" t="s">
        <v>9</v>
      </c>
      <c r="AY599" s="179" t="s">
        <v>215</v>
      </c>
    </row>
    <row r="600" spans="2:65" s="1" customFormat="1" ht="22.5" customHeight="1" x14ac:dyDescent="0.3">
      <c r="B600" s="164"/>
      <c r="C600" s="165" t="s">
        <v>945</v>
      </c>
      <c r="D600" s="165" t="s">
        <v>217</v>
      </c>
      <c r="E600" s="166" t="s">
        <v>946</v>
      </c>
      <c r="F600" s="167" t="s">
        <v>947</v>
      </c>
      <c r="G600" s="168" t="s">
        <v>277</v>
      </c>
      <c r="H600" s="169">
        <v>7.2</v>
      </c>
      <c r="I600" s="170"/>
      <c r="J600" s="171">
        <f>ROUND(I600*H600,0)</f>
        <v>0</v>
      </c>
      <c r="K600" s="167" t="s">
        <v>221</v>
      </c>
      <c r="L600" s="34"/>
      <c r="M600" s="172" t="s">
        <v>3</v>
      </c>
      <c r="N600" s="173" t="s">
        <v>44</v>
      </c>
      <c r="O600" s="35"/>
      <c r="P600" s="174">
        <f>O600*H600</f>
        <v>0</v>
      </c>
      <c r="Q600" s="174">
        <v>1.2228859999999999E-2</v>
      </c>
      <c r="R600" s="174">
        <f>Q600*H600</f>
        <v>8.8047792E-2</v>
      </c>
      <c r="S600" s="174">
        <v>0</v>
      </c>
      <c r="T600" s="175">
        <f>S600*H600</f>
        <v>0</v>
      </c>
      <c r="AR600" s="17" t="s">
        <v>308</v>
      </c>
      <c r="AT600" s="17" t="s">
        <v>217</v>
      </c>
      <c r="AU600" s="17" t="s">
        <v>81</v>
      </c>
      <c r="AY600" s="17" t="s">
        <v>215</v>
      </c>
      <c r="BE600" s="176">
        <f>IF(N600="základní",J600,0)</f>
        <v>0</v>
      </c>
      <c r="BF600" s="176">
        <f>IF(N600="snížená",J600,0)</f>
        <v>0</v>
      </c>
      <c r="BG600" s="176">
        <f>IF(N600="zákl. přenesená",J600,0)</f>
        <v>0</v>
      </c>
      <c r="BH600" s="176">
        <f>IF(N600="sníž. přenesená",J600,0)</f>
        <v>0</v>
      </c>
      <c r="BI600" s="176">
        <f>IF(N600="nulová",J600,0)</f>
        <v>0</v>
      </c>
      <c r="BJ600" s="17" t="s">
        <v>9</v>
      </c>
      <c r="BK600" s="176">
        <f>ROUND(I600*H600,0)</f>
        <v>0</v>
      </c>
      <c r="BL600" s="17" t="s">
        <v>308</v>
      </c>
      <c r="BM600" s="17" t="s">
        <v>948</v>
      </c>
    </row>
    <row r="601" spans="2:65" s="11" customFormat="1" x14ac:dyDescent="0.3">
      <c r="B601" s="177"/>
      <c r="D601" s="178" t="s">
        <v>224</v>
      </c>
      <c r="E601" s="179" t="s">
        <v>3</v>
      </c>
      <c r="F601" s="180" t="s">
        <v>949</v>
      </c>
      <c r="H601" s="181">
        <v>7.2</v>
      </c>
      <c r="I601" s="182"/>
      <c r="L601" s="177"/>
      <c r="M601" s="183"/>
      <c r="N601" s="184"/>
      <c r="O601" s="184"/>
      <c r="P601" s="184"/>
      <c r="Q601" s="184"/>
      <c r="R601" s="184"/>
      <c r="S601" s="184"/>
      <c r="T601" s="185"/>
      <c r="AT601" s="179" t="s">
        <v>224</v>
      </c>
      <c r="AU601" s="179" t="s">
        <v>81</v>
      </c>
      <c r="AV601" s="11" t="s">
        <v>81</v>
      </c>
      <c r="AW601" s="11" t="s">
        <v>36</v>
      </c>
      <c r="AX601" s="11" t="s">
        <v>73</v>
      </c>
      <c r="AY601" s="179" t="s">
        <v>215</v>
      </c>
    </row>
    <row r="602" spans="2:65" s="12" customFormat="1" x14ac:dyDescent="0.3">
      <c r="B602" s="186"/>
      <c r="D602" s="195" t="s">
        <v>224</v>
      </c>
      <c r="E602" s="207" t="s">
        <v>156</v>
      </c>
      <c r="F602" s="208" t="s">
        <v>266</v>
      </c>
      <c r="H602" s="209">
        <v>7.2</v>
      </c>
      <c r="I602" s="190"/>
      <c r="L602" s="186"/>
      <c r="M602" s="191"/>
      <c r="N602" s="192"/>
      <c r="O602" s="192"/>
      <c r="P602" s="192"/>
      <c r="Q602" s="192"/>
      <c r="R602" s="192"/>
      <c r="S602" s="192"/>
      <c r="T602" s="193"/>
      <c r="AT602" s="187" t="s">
        <v>224</v>
      </c>
      <c r="AU602" s="187" t="s">
        <v>81</v>
      </c>
      <c r="AV602" s="12" t="s">
        <v>229</v>
      </c>
      <c r="AW602" s="12" t="s">
        <v>36</v>
      </c>
      <c r="AX602" s="12" t="s">
        <v>9</v>
      </c>
      <c r="AY602" s="187" t="s">
        <v>215</v>
      </c>
    </row>
    <row r="603" spans="2:65" s="1" customFormat="1" ht="22.5" customHeight="1" x14ac:dyDescent="0.3">
      <c r="B603" s="164"/>
      <c r="C603" s="165" t="s">
        <v>950</v>
      </c>
      <c r="D603" s="165" t="s">
        <v>217</v>
      </c>
      <c r="E603" s="166" t="s">
        <v>951</v>
      </c>
      <c r="F603" s="167" t="s">
        <v>952</v>
      </c>
      <c r="G603" s="168" t="s">
        <v>277</v>
      </c>
      <c r="H603" s="169">
        <v>11.4</v>
      </c>
      <c r="I603" s="170"/>
      <c r="J603" s="171">
        <f>ROUND(I603*H603,0)</f>
        <v>0</v>
      </c>
      <c r="K603" s="167" t="s">
        <v>221</v>
      </c>
      <c r="L603" s="34"/>
      <c r="M603" s="172" t="s">
        <v>3</v>
      </c>
      <c r="N603" s="173" t="s">
        <v>44</v>
      </c>
      <c r="O603" s="35"/>
      <c r="P603" s="174">
        <f>O603*H603</f>
        <v>0</v>
      </c>
      <c r="Q603" s="174">
        <v>1.6944859999999999E-2</v>
      </c>
      <c r="R603" s="174">
        <f>Q603*H603</f>
        <v>0.19317140399999999</v>
      </c>
      <c r="S603" s="174">
        <v>0</v>
      </c>
      <c r="T603" s="175">
        <f>S603*H603</f>
        <v>0</v>
      </c>
      <c r="AR603" s="17" t="s">
        <v>308</v>
      </c>
      <c r="AT603" s="17" t="s">
        <v>217</v>
      </c>
      <c r="AU603" s="17" t="s">
        <v>81</v>
      </c>
      <c r="AY603" s="17" t="s">
        <v>215</v>
      </c>
      <c r="BE603" s="176">
        <f>IF(N603="základní",J603,0)</f>
        <v>0</v>
      </c>
      <c r="BF603" s="176">
        <f>IF(N603="snížená",J603,0)</f>
        <v>0</v>
      </c>
      <c r="BG603" s="176">
        <f>IF(N603="zákl. přenesená",J603,0)</f>
        <v>0</v>
      </c>
      <c r="BH603" s="176">
        <f>IF(N603="sníž. přenesená",J603,0)</f>
        <v>0</v>
      </c>
      <c r="BI603" s="176">
        <f>IF(N603="nulová",J603,0)</f>
        <v>0</v>
      </c>
      <c r="BJ603" s="17" t="s">
        <v>9</v>
      </c>
      <c r="BK603" s="176">
        <f>ROUND(I603*H603,0)</f>
        <v>0</v>
      </c>
      <c r="BL603" s="17" t="s">
        <v>308</v>
      </c>
      <c r="BM603" s="17" t="s">
        <v>953</v>
      </c>
    </row>
    <row r="604" spans="2:65" s="11" customFormat="1" x14ac:dyDescent="0.3">
      <c r="B604" s="177"/>
      <c r="D604" s="178" t="s">
        <v>224</v>
      </c>
      <c r="E604" s="179" t="s">
        <v>3</v>
      </c>
      <c r="F604" s="180" t="s">
        <v>161</v>
      </c>
      <c r="H604" s="181">
        <v>11.4</v>
      </c>
      <c r="I604" s="182"/>
      <c r="L604" s="177"/>
      <c r="M604" s="183"/>
      <c r="N604" s="184"/>
      <c r="O604" s="184"/>
      <c r="P604" s="184"/>
      <c r="Q604" s="184"/>
      <c r="R604" s="184"/>
      <c r="S604" s="184"/>
      <c r="T604" s="185"/>
      <c r="AT604" s="179" t="s">
        <v>224</v>
      </c>
      <c r="AU604" s="179" t="s">
        <v>81</v>
      </c>
      <c r="AV604" s="11" t="s">
        <v>81</v>
      </c>
      <c r="AW604" s="11" t="s">
        <v>36</v>
      </c>
      <c r="AX604" s="11" t="s">
        <v>73</v>
      </c>
      <c r="AY604" s="179" t="s">
        <v>215</v>
      </c>
    </row>
    <row r="605" spans="2:65" s="12" customFormat="1" x14ac:dyDescent="0.3">
      <c r="B605" s="186"/>
      <c r="D605" s="195" t="s">
        <v>224</v>
      </c>
      <c r="E605" s="207" t="s">
        <v>159</v>
      </c>
      <c r="F605" s="208" t="s">
        <v>266</v>
      </c>
      <c r="H605" s="209">
        <v>11.4</v>
      </c>
      <c r="I605" s="190"/>
      <c r="L605" s="186"/>
      <c r="M605" s="191"/>
      <c r="N605" s="192"/>
      <c r="O605" s="192"/>
      <c r="P605" s="192"/>
      <c r="Q605" s="192"/>
      <c r="R605" s="192"/>
      <c r="S605" s="192"/>
      <c r="T605" s="193"/>
      <c r="AT605" s="187" t="s">
        <v>224</v>
      </c>
      <c r="AU605" s="187" t="s">
        <v>81</v>
      </c>
      <c r="AV605" s="12" t="s">
        <v>229</v>
      </c>
      <c r="AW605" s="12" t="s">
        <v>36</v>
      </c>
      <c r="AX605" s="12" t="s">
        <v>9</v>
      </c>
      <c r="AY605" s="187" t="s">
        <v>215</v>
      </c>
    </row>
    <row r="606" spans="2:65" s="1" customFormat="1" ht="22.5" customHeight="1" x14ac:dyDescent="0.3">
      <c r="B606" s="164"/>
      <c r="C606" s="165" t="s">
        <v>954</v>
      </c>
      <c r="D606" s="165" t="s">
        <v>217</v>
      </c>
      <c r="E606" s="166" t="s">
        <v>955</v>
      </c>
      <c r="F606" s="167" t="s">
        <v>956</v>
      </c>
      <c r="G606" s="168" t="s">
        <v>277</v>
      </c>
      <c r="H606" s="169">
        <v>24</v>
      </c>
      <c r="I606" s="170"/>
      <c r="J606" s="171">
        <f>ROUND(I606*H606,0)</f>
        <v>0</v>
      </c>
      <c r="K606" s="167" t="s">
        <v>221</v>
      </c>
      <c r="L606" s="34"/>
      <c r="M606" s="172" t="s">
        <v>3</v>
      </c>
      <c r="N606" s="173" t="s">
        <v>44</v>
      </c>
      <c r="O606" s="35"/>
      <c r="P606" s="174">
        <f>O606*H606</f>
        <v>0</v>
      </c>
      <c r="Q606" s="174">
        <v>1.254386E-2</v>
      </c>
      <c r="R606" s="174">
        <f>Q606*H606</f>
        <v>0.30105263999999998</v>
      </c>
      <c r="S606" s="174">
        <v>0</v>
      </c>
      <c r="T606" s="175">
        <f>S606*H606</f>
        <v>0</v>
      </c>
      <c r="AR606" s="17" t="s">
        <v>308</v>
      </c>
      <c r="AT606" s="17" t="s">
        <v>217</v>
      </c>
      <c r="AU606" s="17" t="s">
        <v>81</v>
      </c>
      <c r="AY606" s="17" t="s">
        <v>215</v>
      </c>
      <c r="BE606" s="176">
        <f>IF(N606="základní",J606,0)</f>
        <v>0</v>
      </c>
      <c r="BF606" s="176">
        <f>IF(N606="snížená",J606,0)</f>
        <v>0</v>
      </c>
      <c r="BG606" s="176">
        <f>IF(N606="zákl. přenesená",J606,0)</f>
        <v>0</v>
      </c>
      <c r="BH606" s="176">
        <f>IF(N606="sníž. přenesená",J606,0)</f>
        <v>0</v>
      </c>
      <c r="BI606" s="176">
        <f>IF(N606="nulová",J606,0)</f>
        <v>0</v>
      </c>
      <c r="BJ606" s="17" t="s">
        <v>9</v>
      </c>
      <c r="BK606" s="176">
        <f>ROUND(I606*H606,0)</f>
        <v>0</v>
      </c>
      <c r="BL606" s="17" t="s">
        <v>308</v>
      </c>
      <c r="BM606" s="17" t="s">
        <v>957</v>
      </c>
    </row>
    <row r="607" spans="2:65" s="11" customFormat="1" x14ac:dyDescent="0.3">
      <c r="B607" s="177"/>
      <c r="D607" s="178" t="s">
        <v>224</v>
      </c>
      <c r="E607" s="179" t="s">
        <v>3</v>
      </c>
      <c r="F607" s="180" t="s">
        <v>958</v>
      </c>
      <c r="H607" s="181">
        <v>24</v>
      </c>
      <c r="I607" s="182"/>
      <c r="L607" s="177"/>
      <c r="M607" s="183"/>
      <c r="N607" s="184"/>
      <c r="O607" s="184"/>
      <c r="P607" s="184"/>
      <c r="Q607" s="184"/>
      <c r="R607" s="184"/>
      <c r="S607" s="184"/>
      <c r="T607" s="185"/>
      <c r="AT607" s="179" t="s">
        <v>224</v>
      </c>
      <c r="AU607" s="179" t="s">
        <v>81</v>
      </c>
      <c r="AV607" s="11" t="s">
        <v>81</v>
      </c>
      <c r="AW607" s="11" t="s">
        <v>36</v>
      </c>
      <c r="AX607" s="11" t="s">
        <v>73</v>
      </c>
      <c r="AY607" s="179" t="s">
        <v>215</v>
      </c>
    </row>
    <row r="608" spans="2:65" s="12" customFormat="1" x14ac:dyDescent="0.3">
      <c r="B608" s="186"/>
      <c r="D608" s="195" t="s">
        <v>224</v>
      </c>
      <c r="E608" s="207" t="s">
        <v>162</v>
      </c>
      <c r="F608" s="208" t="s">
        <v>266</v>
      </c>
      <c r="H608" s="209">
        <v>24</v>
      </c>
      <c r="I608" s="190"/>
      <c r="L608" s="186"/>
      <c r="M608" s="191"/>
      <c r="N608" s="192"/>
      <c r="O608" s="192"/>
      <c r="P608" s="192"/>
      <c r="Q608" s="192"/>
      <c r="R608" s="192"/>
      <c r="S608" s="192"/>
      <c r="T608" s="193"/>
      <c r="AT608" s="187" t="s">
        <v>224</v>
      </c>
      <c r="AU608" s="187" t="s">
        <v>81</v>
      </c>
      <c r="AV608" s="12" t="s">
        <v>229</v>
      </c>
      <c r="AW608" s="12" t="s">
        <v>36</v>
      </c>
      <c r="AX608" s="12" t="s">
        <v>9</v>
      </c>
      <c r="AY608" s="187" t="s">
        <v>215</v>
      </c>
    </row>
    <row r="609" spans="2:65" s="1" customFormat="1" ht="22.5" customHeight="1" x14ac:dyDescent="0.3">
      <c r="B609" s="164"/>
      <c r="C609" s="165" t="s">
        <v>959</v>
      </c>
      <c r="D609" s="165" t="s">
        <v>217</v>
      </c>
      <c r="E609" s="166" t="s">
        <v>960</v>
      </c>
      <c r="F609" s="167" t="s">
        <v>961</v>
      </c>
      <c r="G609" s="168" t="s">
        <v>277</v>
      </c>
      <c r="H609" s="169">
        <v>271.60000000000002</v>
      </c>
      <c r="I609" s="170"/>
      <c r="J609" s="171">
        <f>ROUND(I609*H609,0)</f>
        <v>0</v>
      </c>
      <c r="K609" s="167" t="s">
        <v>221</v>
      </c>
      <c r="L609" s="34"/>
      <c r="M609" s="172" t="s">
        <v>3</v>
      </c>
      <c r="N609" s="173" t="s">
        <v>44</v>
      </c>
      <c r="O609" s="35"/>
      <c r="P609" s="174">
        <f>O609*H609</f>
        <v>0</v>
      </c>
      <c r="Q609" s="174">
        <v>1E-4</v>
      </c>
      <c r="R609" s="174">
        <f>Q609*H609</f>
        <v>2.7160000000000004E-2</v>
      </c>
      <c r="S609" s="174">
        <v>0</v>
      </c>
      <c r="T609" s="175">
        <f>S609*H609</f>
        <v>0</v>
      </c>
      <c r="AR609" s="17" t="s">
        <v>308</v>
      </c>
      <c r="AT609" s="17" t="s">
        <v>217</v>
      </c>
      <c r="AU609" s="17" t="s">
        <v>81</v>
      </c>
      <c r="AY609" s="17" t="s">
        <v>215</v>
      </c>
      <c r="BE609" s="176">
        <f>IF(N609="základní",J609,0)</f>
        <v>0</v>
      </c>
      <c r="BF609" s="176">
        <f>IF(N609="snížená",J609,0)</f>
        <v>0</v>
      </c>
      <c r="BG609" s="176">
        <f>IF(N609="zákl. přenesená",J609,0)</f>
        <v>0</v>
      </c>
      <c r="BH609" s="176">
        <f>IF(N609="sníž. přenesená",J609,0)</f>
        <v>0</v>
      </c>
      <c r="BI609" s="176">
        <f>IF(N609="nulová",J609,0)</f>
        <v>0</v>
      </c>
      <c r="BJ609" s="17" t="s">
        <v>9</v>
      </c>
      <c r="BK609" s="176">
        <f>ROUND(I609*H609,0)</f>
        <v>0</v>
      </c>
      <c r="BL609" s="17" t="s">
        <v>308</v>
      </c>
      <c r="BM609" s="17" t="s">
        <v>962</v>
      </c>
    </row>
    <row r="610" spans="2:65" s="11" customFormat="1" x14ac:dyDescent="0.3">
      <c r="B610" s="177"/>
      <c r="D610" s="178" t="s">
        <v>224</v>
      </c>
      <c r="E610" s="179" t="s">
        <v>3</v>
      </c>
      <c r="F610" s="180" t="s">
        <v>963</v>
      </c>
      <c r="H610" s="181">
        <v>42.6</v>
      </c>
      <c r="I610" s="182"/>
      <c r="L610" s="177"/>
      <c r="M610" s="183"/>
      <c r="N610" s="184"/>
      <c r="O610" s="184"/>
      <c r="P610" s="184"/>
      <c r="Q610" s="184"/>
      <c r="R610" s="184"/>
      <c r="S610" s="184"/>
      <c r="T610" s="185"/>
      <c r="AT610" s="179" t="s">
        <v>224</v>
      </c>
      <c r="AU610" s="179" t="s">
        <v>81</v>
      </c>
      <c r="AV610" s="11" t="s">
        <v>81</v>
      </c>
      <c r="AW610" s="11" t="s">
        <v>36</v>
      </c>
      <c r="AX610" s="11" t="s">
        <v>73</v>
      </c>
      <c r="AY610" s="179" t="s">
        <v>215</v>
      </c>
    </row>
    <row r="611" spans="2:65" s="11" customFormat="1" x14ac:dyDescent="0.3">
      <c r="B611" s="177"/>
      <c r="D611" s="178" t="s">
        <v>224</v>
      </c>
      <c r="E611" s="179" t="s">
        <v>3</v>
      </c>
      <c r="F611" s="180" t="s">
        <v>964</v>
      </c>
      <c r="H611" s="181">
        <v>229</v>
      </c>
      <c r="I611" s="182"/>
      <c r="L611" s="177"/>
      <c r="M611" s="183"/>
      <c r="N611" s="184"/>
      <c r="O611" s="184"/>
      <c r="P611" s="184"/>
      <c r="Q611" s="184"/>
      <c r="R611" s="184"/>
      <c r="S611" s="184"/>
      <c r="T611" s="185"/>
      <c r="AT611" s="179" t="s">
        <v>224</v>
      </c>
      <c r="AU611" s="179" t="s">
        <v>81</v>
      </c>
      <c r="AV611" s="11" t="s">
        <v>81</v>
      </c>
      <c r="AW611" s="11" t="s">
        <v>36</v>
      </c>
      <c r="AX611" s="11" t="s">
        <v>73</v>
      </c>
      <c r="AY611" s="179" t="s">
        <v>215</v>
      </c>
    </row>
    <row r="612" spans="2:65" s="12" customFormat="1" x14ac:dyDescent="0.3">
      <c r="B612" s="186"/>
      <c r="D612" s="195" t="s">
        <v>224</v>
      </c>
      <c r="E612" s="207" t="s">
        <v>3</v>
      </c>
      <c r="F612" s="208" t="s">
        <v>266</v>
      </c>
      <c r="H612" s="209">
        <v>271.60000000000002</v>
      </c>
      <c r="I612" s="190"/>
      <c r="L612" s="186"/>
      <c r="M612" s="191"/>
      <c r="N612" s="192"/>
      <c r="O612" s="192"/>
      <c r="P612" s="192"/>
      <c r="Q612" s="192"/>
      <c r="R612" s="192"/>
      <c r="S612" s="192"/>
      <c r="T612" s="193"/>
      <c r="AT612" s="187" t="s">
        <v>224</v>
      </c>
      <c r="AU612" s="187" t="s">
        <v>81</v>
      </c>
      <c r="AV612" s="12" t="s">
        <v>229</v>
      </c>
      <c r="AW612" s="12" t="s">
        <v>36</v>
      </c>
      <c r="AX612" s="12" t="s">
        <v>9</v>
      </c>
      <c r="AY612" s="187" t="s">
        <v>215</v>
      </c>
    </row>
    <row r="613" spans="2:65" s="1" customFormat="1" ht="31.5" customHeight="1" x14ac:dyDescent="0.3">
      <c r="B613" s="164"/>
      <c r="C613" s="165" t="s">
        <v>965</v>
      </c>
      <c r="D613" s="165" t="s">
        <v>217</v>
      </c>
      <c r="E613" s="166" t="s">
        <v>966</v>
      </c>
      <c r="F613" s="167" t="s">
        <v>967</v>
      </c>
      <c r="G613" s="168" t="s">
        <v>277</v>
      </c>
      <c r="H613" s="169">
        <v>147.4</v>
      </c>
      <c r="I613" s="170"/>
      <c r="J613" s="171">
        <f>ROUND(I613*H613,0)</f>
        <v>0</v>
      </c>
      <c r="K613" s="167" t="s">
        <v>221</v>
      </c>
      <c r="L613" s="34"/>
      <c r="M613" s="172" t="s">
        <v>3</v>
      </c>
      <c r="N613" s="173" t="s">
        <v>44</v>
      </c>
      <c r="O613" s="35"/>
      <c r="P613" s="174">
        <f>O613*H613</f>
        <v>0</v>
      </c>
      <c r="Q613" s="174">
        <v>1.3855600000000001E-3</v>
      </c>
      <c r="R613" s="174">
        <f>Q613*H613</f>
        <v>0.20423154400000001</v>
      </c>
      <c r="S613" s="174">
        <v>0</v>
      </c>
      <c r="T613" s="175">
        <f>S613*H613</f>
        <v>0</v>
      </c>
      <c r="AR613" s="17" t="s">
        <v>308</v>
      </c>
      <c r="AT613" s="17" t="s">
        <v>217</v>
      </c>
      <c r="AU613" s="17" t="s">
        <v>81</v>
      </c>
      <c r="AY613" s="17" t="s">
        <v>215</v>
      </c>
      <c r="BE613" s="176">
        <f>IF(N613="základní",J613,0)</f>
        <v>0</v>
      </c>
      <c r="BF613" s="176">
        <f>IF(N613="snížená",J613,0)</f>
        <v>0</v>
      </c>
      <c r="BG613" s="176">
        <f>IF(N613="zákl. přenesená",J613,0)</f>
        <v>0</v>
      </c>
      <c r="BH613" s="176">
        <f>IF(N613="sníž. přenesená",J613,0)</f>
        <v>0</v>
      </c>
      <c r="BI613" s="176">
        <f>IF(N613="nulová",J613,0)</f>
        <v>0</v>
      </c>
      <c r="BJ613" s="17" t="s">
        <v>9</v>
      </c>
      <c r="BK613" s="176">
        <f>ROUND(I613*H613,0)</f>
        <v>0</v>
      </c>
      <c r="BL613" s="17" t="s">
        <v>308</v>
      </c>
      <c r="BM613" s="17" t="s">
        <v>968</v>
      </c>
    </row>
    <row r="614" spans="2:65" s="11" customFormat="1" x14ac:dyDescent="0.3">
      <c r="B614" s="177"/>
      <c r="D614" s="178" t="s">
        <v>224</v>
      </c>
      <c r="E614" s="179" t="s">
        <v>3</v>
      </c>
      <c r="F614" s="180" t="s">
        <v>969</v>
      </c>
      <c r="H614" s="181">
        <v>38.5</v>
      </c>
      <c r="I614" s="182"/>
      <c r="L614" s="177"/>
      <c r="M614" s="183"/>
      <c r="N614" s="184"/>
      <c r="O614" s="184"/>
      <c r="P614" s="184"/>
      <c r="Q614" s="184"/>
      <c r="R614" s="184"/>
      <c r="S614" s="184"/>
      <c r="T614" s="185"/>
      <c r="AT614" s="179" t="s">
        <v>224</v>
      </c>
      <c r="AU614" s="179" t="s">
        <v>81</v>
      </c>
      <c r="AV614" s="11" t="s">
        <v>81</v>
      </c>
      <c r="AW614" s="11" t="s">
        <v>36</v>
      </c>
      <c r="AX614" s="11" t="s">
        <v>73</v>
      </c>
      <c r="AY614" s="179" t="s">
        <v>215</v>
      </c>
    </row>
    <row r="615" spans="2:65" s="11" customFormat="1" x14ac:dyDescent="0.3">
      <c r="B615" s="177"/>
      <c r="D615" s="178" t="s">
        <v>224</v>
      </c>
      <c r="E615" s="179" t="s">
        <v>3</v>
      </c>
      <c r="F615" s="180" t="s">
        <v>970</v>
      </c>
      <c r="H615" s="181">
        <v>71.5</v>
      </c>
      <c r="I615" s="182"/>
      <c r="L615" s="177"/>
      <c r="M615" s="183"/>
      <c r="N615" s="184"/>
      <c r="O615" s="184"/>
      <c r="P615" s="184"/>
      <c r="Q615" s="184"/>
      <c r="R615" s="184"/>
      <c r="S615" s="184"/>
      <c r="T615" s="185"/>
      <c r="AT615" s="179" t="s">
        <v>224</v>
      </c>
      <c r="AU615" s="179" t="s">
        <v>81</v>
      </c>
      <c r="AV615" s="11" t="s">
        <v>81</v>
      </c>
      <c r="AW615" s="11" t="s">
        <v>36</v>
      </c>
      <c r="AX615" s="11" t="s">
        <v>73</v>
      </c>
      <c r="AY615" s="179" t="s">
        <v>215</v>
      </c>
    </row>
    <row r="616" spans="2:65" s="11" customFormat="1" x14ac:dyDescent="0.3">
      <c r="B616" s="177"/>
      <c r="D616" s="178" t="s">
        <v>224</v>
      </c>
      <c r="E616" s="179" t="s">
        <v>3</v>
      </c>
      <c r="F616" s="180" t="s">
        <v>971</v>
      </c>
      <c r="H616" s="181">
        <v>37.4</v>
      </c>
      <c r="I616" s="182"/>
      <c r="L616" s="177"/>
      <c r="M616" s="183"/>
      <c r="N616" s="184"/>
      <c r="O616" s="184"/>
      <c r="P616" s="184"/>
      <c r="Q616" s="184"/>
      <c r="R616" s="184"/>
      <c r="S616" s="184"/>
      <c r="T616" s="185"/>
      <c r="AT616" s="179" t="s">
        <v>224</v>
      </c>
      <c r="AU616" s="179" t="s">
        <v>81</v>
      </c>
      <c r="AV616" s="11" t="s">
        <v>81</v>
      </c>
      <c r="AW616" s="11" t="s">
        <v>36</v>
      </c>
      <c r="AX616" s="11" t="s">
        <v>73</v>
      </c>
      <c r="AY616" s="179" t="s">
        <v>215</v>
      </c>
    </row>
    <row r="617" spans="2:65" s="12" customFormat="1" x14ac:dyDescent="0.3">
      <c r="B617" s="186"/>
      <c r="D617" s="195" t="s">
        <v>224</v>
      </c>
      <c r="E617" s="207" t="s">
        <v>165</v>
      </c>
      <c r="F617" s="208" t="s">
        <v>266</v>
      </c>
      <c r="H617" s="209">
        <v>147.4</v>
      </c>
      <c r="I617" s="190"/>
      <c r="L617" s="186"/>
      <c r="M617" s="191"/>
      <c r="N617" s="192"/>
      <c r="O617" s="192"/>
      <c r="P617" s="192"/>
      <c r="Q617" s="192"/>
      <c r="R617" s="192"/>
      <c r="S617" s="192"/>
      <c r="T617" s="193"/>
      <c r="AT617" s="187" t="s">
        <v>224</v>
      </c>
      <c r="AU617" s="187" t="s">
        <v>81</v>
      </c>
      <c r="AV617" s="12" t="s">
        <v>229</v>
      </c>
      <c r="AW617" s="12" t="s">
        <v>36</v>
      </c>
      <c r="AX617" s="12" t="s">
        <v>9</v>
      </c>
      <c r="AY617" s="187" t="s">
        <v>215</v>
      </c>
    </row>
    <row r="618" spans="2:65" s="1" customFormat="1" ht="22.5" customHeight="1" x14ac:dyDescent="0.3">
      <c r="B618" s="164"/>
      <c r="C618" s="210" t="s">
        <v>972</v>
      </c>
      <c r="D618" s="210" t="s">
        <v>486</v>
      </c>
      <c r="E618" s="211" t="s">
        <v>973</v>
      </c>
      <c r="F618" s="212" t="s">
        <v>974</v>
      </c>
      <c r="G618" s="213" t="s">
        <v>277</v>
      </c>
      <c r="H618" s="214">
        <v>154.77000000000001</v>
      </c>
      <c r="I618" s="215"/>
      <c r="J618" s="216">
        <f>ROUND(I618*H618,0)</f>
        <v>0</v>
      </c>
      <c r="K618" s="212" t="s">
        <v>3</v>
      </c>
      <c r="L618" s="217"/>
      <c r="M618" s="218" t="s">
        <v>3</v>
      </c>
      <c r="N618" s="219" t="s">
        <v>44</v>
      </c>
      <c r="O618" s="35"/>
      <c r="P618" s="174">
        <f>O618*H618</f>
        <v>0</v>
      </c>
      <c r="Q618" s="174">
        <v>8.0000000000000002E-3</v>
      </c>
      <c r="R618" s="174">
        <f>Q618*H618</f>
        <v>1.2381600000000001</v>
      </c>
      <c r="S618" s="174">
        <v>0</v>
      </c>
      <c r="T618" s="175">
        <f>S618*H618</f>
        <v>0</v>
      </c>
      <c r="AR618" s="17" t="s">
        <v>417</v>
      </c>
      <c r="AT618" s="17" t="s">
        <v>486</v>
      </c>
      <c r="AU618" s="17" t="s">
        <v>81</v>
      </c>
      <c r="AY618" s="17" t="s">
        <v>215</v>
      </c>
      <c r="BE618" s="176">
        <f>IF(N618="základní",J618,0)</f>
        <v>0</v>
      </c>
      <c r="BF618" s="176">
        <f>IF(N618="snížená",J618,0)</f>
        <v>0</v>
      </c>
      <c r="BG618" s="176">
        <f>IF(N618="zákl. přenesená",J618,0)</f>
        <v>0</v>
      </c>
      <c r="BH618" s="176">
        <f>IF(N618="sníž. přenesená",J618,0)</f>
        <v>0</v>
      </c>
      <c r="BI618" s="176">
        <f>IF(N618="nulová",J618,0)</f>
        <v>0</v>
      </c>
      <c r="BJ618" s="17" t="s">
        <v>9</v>
      </c>
      <c r="BK618" s="176">
        <f>ROUND(I618*H618,0)</f>
        <v>0</v>
      </c>
      <c r="BL618" s="17" t="s">
        <v>308</v>
      </c>
      <c r="BM618" s="17" t="s">
        <v>975</v>
      </c>
    </row>
    <row r="619" spans="2:65" s="11" customFormat="1" x14ac:dyDescent="0.3">
      <c r="B619" s="177"/>
      <c r="D619" s="195" t="s">
        <v>224</v>
      </c>
      <c r="E619" s="204" t="s">
        <v>3</v>
      </c>
      <c r="F619" s="205" t="s">
        <v>976</v>
      </c>
      <c r="H619" s="206">
        <v>154.77000000000001</v>
      </c>
      <c r="I619" s="182"/>
      <c r="L619" s="177"/>
      <c r="M619" s="183"/>
      <c r="N619" s="184"/>
      <c r="O619" s="184"/>
      <c r="P619" s="184"/>
      <c r="Q619" s="184"/>
      <c r="R619" s="184"/>
      <c r="S619" s="184"/>
      <c r="T619" s="185"/>
      <c r="AT619" s="179" t="s">
        <v>224</v>
      </c>
      <c r="AU619" s="179" t="s">
        <v>81</v>
      </c>
      <c r="AV619" s="11" t="s">
        <v>81</v>
      </c>
      <c r="AW619" s="11" t="s">
        <v>36</v>
      </c>
      <c r="AX619" s="11" t="s">
        <v>9</v>
      </c>
      <c r="AY619" s="179" t="s">
        <v>215</v>
      </c>
    </row>
    <row r="620" spans="2:65" s="1" customFormat="1" ht="22.5" customHeight="1" x14ac:dyDescent="0.3">
      <c r="B620" s="164"/>
      <c r="C620" s="165" t="s">
        <v>977</v>
      </c>
      <c r="D620" s="165" t="s">
        <v>217</v>
      </c>
      <c r="E620" s="166" t="s">
        <v>978</v>
      </c>
      <c r="F620" s="167" t="s">
        <v>979</v>
      </c>
      <c r="G620" s="168" t="s">
        <v>311</v>
      </c>
      <c r="H620" s="169">
        <v>4</v>
      </c>
      <c r="I620" s="170"/>
      <c r="J620" s="171">
        <f>ROUND(I620*H620,0)</f>
        <v>0</v>
      </c>
      <c r="K620" s="167" t="s">
        <v>221</v>
      </c>
      <c r="L620" s="34"/>
      <c r="M620" s="172" t="s">
        <v>3</v>
      </c>
      <c r="N620" s="173" t="s">
        <v>44</v>
      </c>
      <c r="O620" s="35"/>
      <c r="P620" s="174">
        <f>O620*H620</f>
        <v>0</v>
      </c>
      <c r="Q620" s="174">
        <v>2.2159999999999999E-4</v>
      </c>
      <c r="R620" s="174">
        <f>Q620*H620</f>
        <v>8.8639999999999997E-4</v>
      </c>
      <c r="S620" s="174">
        <v>0</v>
      </c>
      <c r="T620" s="175">
        <f>S620*H620</f>
        <v>0</v>
      </c>
      <c r="AR620" s="17" t="s">
        <v>308</v>
      </c>
      <c r="AT620" s="17" t="s">
        <v>217</v>
      </c>
      <c r="AU620" s="17" t="s">
        <v>81</v>
      </c>
      <c r="AY620" s="17" t="s">
        <v>215</v>
      </c>
      <c r="BE620" s="176">
        <f>IF(N620="základní",J620,0)</f>
        <v>0</v>
      </c>
      <c r="BF620" s="176">
        <f>IF(N620="snížená",J620,0)</f>
        <v>0</v>
      </c>
      <c r="BG620" s="176">
        <f>IF(N620="zákl. přenesená",J620,0)</f>
        <v>0</v>
      </c>
      <c r="BH620" s="176">
        <f>IF(N620="sníž. přenesená",J620,0)</f>
        <v>0</v>
      </c>
      <c r="BI620" s="176">
        <f>IF(N620="nulová",J620,0)</f>
        <v>0</v>
      </c>
      <c r="BJ620" s="17" t="s">
        <v>9</v>
      </c>
      <c r="BK620" s="176">
        <f>ROUND(I620*H620,0)</f>
        <v>0</v>
      </c>
      <c r="BL620" s="17" t="s">
        <v>308</v>
      </c>
      <c r="BM620" s="17" t="s">
        <v>980</v>
      </c>
    </row>
    <row r="621" spans="2:65" s="11" customFormat="1" x14ac:dyDescent="0.3">
      <c r="B621" s="177"/>
      <c r="D621" s="178" t="s">
        <v>224</v>
      </c>
      <c r="E621" s="179" t="s">
        <v>3</v>
      </c>
      <c r="F621" s="180" t="s">
        <v>981</v>
      </c>
      <c r="H621" s="181">
        <v>4</v>
      </c>
      <c r="I621" s="182"/>
      <c r="L621" s="177"/>
      <c r="M621" s="183"/>
      <c r="N621" s="184"/>
      <c r="O621" s="184"/>
      <c r="P621" s="184"/>
      <c r="Q621" s="184"/>
      <c r="R621" s="184"/>
      <c r="S621" s="184"/>
      <c r="T621" s="185"/>
      <c r="AT621" s="179" t="s">
        <v>224</v>
      </c>
      <c r="AU621" s="179" t="s">
        <v>81</v>
      </c>
      <c r="AV621" s="11" t="s">
        <v>81</v>
      </c>
      <c r="AW621" s="11" t="s">
        <v>36</v>
      </c>
      <c r="AX621" s="11" t="s">
        <v>73</v>
      </c>
      <c r="AY621" s="179" t="s">
        <v>215</v>
      </c>
    </row>
    <row r="622" spans="2:65" s="12" customFormat="1" x14ac:dyDescent="0.3">
      <c r="B622" s="186"/>
      <c r="D622" s="195" t="s">
        <v>224</v>
      </c>
      <c r="E622" s="207" t="s">
        <v>3</v>
      </c>
      <c r="F622" s="208" t="s">
        <v>266</v>
      </c>
      <c r="H622" s="209">
        <v>4</v>
      </c>
      <c r="I622" s="190"/>
      <c r="L622" s="186"/>
      <c r="M622" s="191"/>
      <c r="N622" s="192"/>
      <c r="O622" s="192"/>
      <c r="P622" s="192"/>
      <c r="Q622" s="192"/>
      <c r="R622" s="192"/>
      <c r="S622" s="192"/>
      <c r="T622" s="193"/>
      <c r="AT622" s="187" t="s">
        <v>224</v>
      </c>
      <c r="AU622" s="187" t="s">
        <v>81</v>
      </c>
      <c r="AV622" s="12" t="s">
        <v>229</v>
      </c>
      <c r="AW622" s="12" t="s">
        <v>36</v>
      </c>
      <c r="AX622" s="12" t="s">
        <v>9</v>
      </c>
      <c r="AY622" s="187" t="s">
        <v>215</v>
      </c>
    </row>
    <row r="623" spans="2:65" s="1" customFormat="1" ht="22.5" customHeight="1" x14ac:dyDescent="0.3">
      <c r="B623" s="164"/>
      <c r="C623" s="210" t="s">
        <v>982</v>
      </c>
      <c r="D623" s="210" t="s">
        <v>486</v>
      </c>
      <c r="E623" s="211" t="s">
        <v>983</v>
      </c>
      <c r="F623" s="212" t="s">
        <v>984</v>
      </c>
      <c r="G623" s="213" t="s">
        <v>311</v>
      </c>
      <c r="H623" s="214">
        <v>4</v>
      </c>
      <c r="I623" s="215"/>
      <c r="J623" s="216">
        <f>ROUND(I623*H623,0)</f>
        <v>0</v>
      </c>
      <c r="K623" s="212" t="s">
        <v>221</v>
      </c>
      <c r="L623" s="217"/>
      <c r="M623" s="218" t="s">
        <v>3</v>
      </c>
      <c r="N623" s="219" t="s">
        <v>44</v>
      </c>
      <c r="O623" s="35"/>
      <c r="P623" s="174">
        <f>O623*H623</f>
        <v>0</v>
      </c>
      <c r="Q623" s="174">
        <v>2.283E-2</v>
      </c>
      <c r="R623" s="174">
        <f>Q623*H623</f>
        <v>9.1319999999999998E-2</v>
      </c>
      <c r="S623" s="174">
        <v>0</v>
      </c>
      <c r="T623" s="175">
        <f>S623*H623</f>
        <v>0</v>
      </c>
      <c r="AR623" s="17" t="s">
        <v>417</v>
      </c>
      <c r="AT623" s="17" t="s">
        <v>486</v>
      </c>
      <c r="AU623" s="17" t="s">
        <v>81</v>
      </c>
      <c r="AY623" s="17" t="s">
        <v>215</v>
      </c>
      <c r="BE623" s="176">
        <f>IF(N623="základní",J623,0)</f>
        <v>0</v>
      </c>
      <c r="BF623" s="176">
        <f>IF(N623="snížená",J623,0)</f>
        <v>0</v>
      </c>
      <c r="BG623" s="176">
        <f>IF(N623="zákl. přenesená",J623,0)</f>
        <v>0</v>
      </c>
      <c r="BH623" s="176">
        <f>IF(N623="sníž. přenesená",J623,0)</f>
        <v>0</v>
      </c>
      <c r="BI623" s="176">
        <f>IF(N623="nulová",J623,0)</f>
        <v>0</v>
      </c>
      <c r="BJ623" s="17" t="s">
        <v>9</v>
      </c>
      <c r="BK623" s="176">
        <f>ROUND(I623*H623,0)</f>
        <v>0</v>
      </c>
      <c r="BL623" s="17" t="s">
        <v>308</v>
      </c>
      <c r="BM623" s="17" t="s">
        <v>985</v>
      </c>
    </row>
    <row r="624" spans="2:65" s="11" customFormat="1" x14ac:dyDescent="0.3">
      <c r="B624" s="177"/>
      <c r="D624" s="178" t="s">
        <v>224</v>
      </c>
      <c r="E624" s="179" t="s">
        <v>3</v>
      </c>
      <c r="F624" s="180" t="s">
        <v>981</v>
      </c>
      <c r="H624" s="181">
        <v>4</v>
      </c>
      <c r="I624" s="182"/>
      <c r="L624" s="177"/>
      <c r="M624" s="183"/>
      <c r="N624" s="184"/>
      <c r="O624" s="184"/>
      <c r="P624" s="184"/>
      <c r="Q624" s="184"/>
      <c r="R624" s="184"/>
      <c r="S624" s="184"/>
      <c r="T624" s="185"/>
      <c r="AT624" s="179" t="s">
        <v>224</v>
      </c>
      <c r="AU624" s="179" t="s">
        <v>81</v>
      </c>
      <c r="AV624" s="11" t="s">
        <v>81</v>
      </c>
      <c r="AW624" s="11" t="s">
        <v>36</v>
      </c>
      <c r="AX624" s="11" t="s">
        <v>73</v>
      </c>
      <c r="AY624" s="179" t="s">
        <v>215</v>
      </c>
    </row>
    <row r="625" spans="2:65" s="12" customFormat="1" x14ac:dyDescent="0.3">
      <c r="B625" s="186"/>
      <c r="D625" s="195" t="s">
        <v>224</v>
      </c>
      <c r="E625" s="207" t="s">
        <v>3</v>
      </c>
      <c r="F625" s="208" t="s">
        <v>266</v>
      </c>
      <c r="H625" s="209">
        <v>4</v>
      </c>
      <c r="I625" s="190"/>
      <c r="L625" s="186"/>
      <c r="M625" s="191"/>
      <c r="N625" s="192"/>
      <c r="O625" s="192"/>
      <c r="P625" s="192"/>
      <c r="Q625" s="192"/>
      <c r="R625" s="192"/>
      <c r="S625" s="192"/>
      <c r="T625" s="193"/>
      <c r="AT625" s="187" t="s">
        <v>224</v>
      </c>
      <c r="AU625" s="187" t="s">
        <v>81</v>
      </c>
      <c r="AV625" s="12" t="s">
        <v>229</v>
      </c>
      <c r="AW625" s="12" t="s">
        <v>36</v>
      </c>
      <c r="AX625" s="12" t="s">
        <v>9</v>
      </c>
      <c r="AY625" s="187" t="s">
        <v>215</v>
      </c>
    </row>
    <row r="626" spans="2:65" s="1" customFormat="1" ht="22.5" customHeight="1" x14ac:dyDescent="0.3">
      <c r="B626" s="164"/>
      <c r="C626" s="165" t="s">
        <v>986</v>
      </c>
      <c r="D626" s="165" t="s">
        <v>217</v>
      </c>
      <c r="E626" s="166" t="s">
        <v>987</v>
      </c>
      <c r="F626" s="167" t="s">
        <v>988</v>
      </c>
      <c r="G626" s="168" t="s">
        <v>311</v>
      </c>
      <c r="H626" s="169">
        <v>2</v>
      </c>
      <c r="I626" s="170"/>
      <c r="J626" s="171">
        <f>ROUND(I626*H626,0)</f>
        <v>0</v>
      </c>
      <c r="K626" s="167" t="s">
        <v>221</v>
      </c>
      <c r="L626" s="34"/>
      <c r="M626" s="172" t="s">
        <v>3</v>
      </c>
      <c r="N626" s="173" t="s">
        <v>44</v>
      </c>
      <c r="O626" s="35"/>
      <c r="P626" s="174">
        <f>O626*H626</f>
        <v>0</v>
      </c>
      <c r="Q626" s="174">
        <v>2.2159999999999999E-4</v>
      </c>
      <c r="R626" s="174">
        <f>Q626*H626</f>
        <v>4.4319999999999999E-4</v>
      </c>
      <c r="S626" s="174">
        <v>0</v>
      </c>
      <c r="T626" s="175">
        <f>S626*H626</f>
        <v>0</v>
      </c>
      <c r="AR626" s="17" t="s">
        <v>308</v>
      </c>
      <c r="AT626" s="17" t="s">
        <v>217</v>
      </c>
      <c r="AU626" s="17" t="s">
        <v>81</v>
      </c>
      <c r="AY626" s="17" t="s">
        <v>215</v>
      </c>
      <c r="BE626" s="176">
        <f>IF(N626="základní",J626,0)</f>
        <v>0</v>
      </c>
      <c r="BF626" s="176">
        <f>IF(N626="snížená",J626,0)</f>
        <v>0</v>
      </c>
      <c r="BG626" s="176">
        <f>IF(N626="zákl. přenesená",J626,0)</f>
        <v>0</v>
      </c>
      <c r="BH626" s="176">
        <f>IF(N626="sníž. přenesená",J626,0)</f>
        <v>0</v>
      </c>
      <c r="BI626" s="176">
        <f>IF(N626="nulová",J626,0)</f>
        <v>0</v>
      </c>
      <c r="BJ626" s="17" t="s">
        <v>9</v>
      </c>
      <c r="BK626" s="176">
        <f>ROUND(I626*H626,0)</f>
        <v>0</v>
      </c>
      <c r="BL626" s="17" t="s">
        <v>308</v>
      </c>
      <c r="BM626" s="17" t="s">
        <v>989</v>
      </c>
    </row>
    <row r="627" spans="2:65" s="11" customFormat="1" x14ac:dyDescent="0.3">
      <c r="B627" s="177"/>
      <c r="D627" s="178" t="s">
        <v>224</v>
      </c>
      <c r="E627" s="179" t="s">
        <v>3</v>
      </c>
      <c r="F627" s="180" t="s">
        <v>990</v>
      </c>
      <c r="H627" s="181">
        <v>1</v>
      </c>
      <c r="I627" s="182"/>
      <c r="L627" s="177"/>
      <c r="M627" s="183"/>
      <c r="N627" s="184"/>
      <c r="O627" s="184"/>
      <c r="P627" s="184"/>
      <c r="Q627" s="184"/>
      <c r="R627" s="184"/>
      <c r="S627" s="184"/>
      <c r="T627" s="185"/>
      <c r="AT627" s="179" t="s">
        <v>224</v>
      </c>
      <c r="AU627" s="179" t="s">
        <v>81</v>
      </c>
      <c r="AV627" s="11" t="s">
        <v>81</v>
      </c>
      <c r="AW627" s="11" t="s">
        <v>36</v>
      </c>
      <c r="AX627" s="11" t="s">
        <v>73</v>
      </c>
      <c r="AY627" s="179" t="s">
        <v>215</v>
      </c>
    </row>
    <row r="628" spans="2:65" s="11" customFormat="1" x14ac:dyDescent="0.3">
      <c r="B628" s="177"/>
      <c r="D628" s="178" t="s">
        <v>224</v>
      </c>
      <c r="E628" s="179" t="s">
        <v>3</v>
      </c>
      <c r="F628" s="180" t="s">
        <v>991</v>
      </c>
      <c r="H628" s="181">
        <v>1</v>
      </c>
      <c r="I628" s="182"/>
      <c r="L628" s="177"/>
      <c r="M628" s="183"/>
      <c r="N628" s="184"/>
      <c r="O628" s="184"/>
      <c r="P628" s="184"/>
      <c r="Q628" s="184"/>
      <c r="R628" s="184"/>
      <c r="S628" s="184"/>
      <c r="T628" s="185"/>
      <c r="AT628" s="179" t="s">
        <v>224</v>
      </c>
      <c r="AU628" s="179" t="s">
        <v>81</v>
      </c>
      <c r="AV628" s="11" t="s">
        <v>81</v>
      </c>
      <c r="AW628" s="11" t="s">
        <v>36</v>
      </c>
      <c r="AX628" s="11" t="s">
        <v>73</v>
      </c>
      <c r="AY628" s="179" t="s">
        <v>215</v>
      </c>
    </row>
    <row r="629" spans="2:65" s="12" customFormat="1" x14ac:dyDescent="0.3">
      <c r="B629" s="186"/>
      <c r="D629" s="195" t="s">
        <v>224</v>
      </c>
      <c r="E629" s="207" t="s">
        <v>3</v>
      </c>
      <c r="F629" s="208" t="s">
        <v>266</v>
      </c>
      <c r="H629" s="209">
        <v>2</v>
      </c>
      <c r="I629" s="190"/>
      <c r="L629" s="186"/>
      <c r="M629" s="191"/>
      <c r="N629" s="192"/>
      <c r="O629" s="192"/>
      <c r="P629" s="192"/>
      <c r="Q629" s="192"/>
      <c r="R629" s="192"/>
      <c r="S629" s="192"/>
      <c r="T629" s="193"/>
      <c r="AT629" s="187" t="s">
        <v>224</v>
      </c>
      <c r="AU629" s="187" t="s">
        <v>81</v>
      </c>
      <c r="AV629" s="12" t="s">
        <v>229</v>
      </c>
      <c r="AW629" s="12" t="s">
        <v>36</v>
      </c>
      <c r="AX629" s="12" t="s">
        <v>9</v>
      </c>
      <c r="AY629" s="187" t="s">
        <v>215</v>
      </c>
    </row>
    <row r="630" spans="2:65" s="1" customFormat="1" ht="22.5" customHeight="1" x14ac:dyDescent="0.3">
      <c r="B630" s="164"/>
      <c r="C630" s="210" t="s">
        <v>992</v>
      </c>
      <c r="D630" s="210" t="s">
        <v>486</v>
      </c>
      <c r="E630" s="211" t="s">
        <v>993</v>
      </c>
      <c r="F630" s="212" t="s">
        <v>994</v>
      </c>
      <c r="G630" s="213" t="s">
        <v>311</v>
      </c>
      <c r="H630" s="214">
        <v>1</v>
      </c>
      <c r="I630" s="215"/>
      <c r="J630" s="216">
        <f>ROUND(I630*H630,0)</f>
        <v>0</v>
      </c>
      <c r="K630" s="212" t="s">
        <v>3</v>
      </c>
      <c r="L630" s="217"/>
      <c r="M630" s="218" t="s">
        <v>3</v>
      </c>
      <c r="N630" s="219" t="s">
        <v>44</v>
      </c>
      <c r="O630" s="35"/>
      <c r="P630" s="174">
        <f>O630*H630</f>
        <v>0</v>
      </c>
      <c r="Q630" s="174">
        <v>3.0099999999999998E-2</v>
      </c>
      <c r="R630" s="174">
        <f>Q630*H630</f>
        <v>3.0099999999999998E-2</v>
      </c>
      <c r="S630" s="174">
        <v>0</v>
      </c>
      <c r="T630" s="175">
        <f>S630*H630</f>
        <v>0</v>
      </c>
      <c r="AR630" s="17" t="s">
        <v>417</v>
      </c>
      <c r="AT630" s="17" t="s">
        <v>486</v>
      </c>
      <c r="AU630" s="17" t="s">
        <v>81</v>
      </c>
      <c r="AY630" s="17" t="s">
        <v>215</v>
      </c>
      <c r="BE630" s="176">
        <f>IF(N630="základní",J630,0)</f>
        <v>0</v>
      </c>
      <c r="BF630" s="176">
        <f>IF(N630="snížená",J630,0)</f>
        <v>0</v>
      </c>
      <c r="BG630" s="176">
        <f>IF(N630="zákl. přenesená",J630,0)</f>
        <v>0</v>
      </c>
      <c r="BH630" s="176">
        <f>IF(N630="sníž. přenesená",J630,0)</f>
        <v>0</v>
      </c>
      <c r="BI630" s="176">
        <f>IF(N630="nulová",J630,0)</f>
        <v>0</v>
      </c>
      <c r="BJ630" s="17" t="s">
        <v>9</v>
      </c>
      <c r="BK630" s="176">
        <f>ROUND(I630*H630,0)</f>
        <v>0</v>
      </c>
      <c r="BL630" s="17" t="s">
        <v>308</v>
      </c>
      <c r="BM630" s="17" t="s">
        <v>995</v>
      </c>
    </row>
    <row r="631" spans="2:65" s="11" customFormat="1" x14ac:dyDescent="0.3">
      <c r="B631" s="177"/>
      <c r="D631" s="195" t="s">
        <v>224</v>
      </c>
      <c r="E631" s="204" t="s">
        <v>3</v>
      </c>
      <c r="F631" s="205" t="s">
        <v>991</v>
      </c>
      <c r="H631" s="206">
        <v>1</v>
      </c>
      <c r="I631" s="182"/>
      <c r="L631" s="177"/>
      <c r="M631" s="183"/>
      <c r="N631" s="184"/>
      <c r="O631" s="184"/>
      <c r="P631" s="184"/>
      <c r="Q631" s="184"/>
      <c r="R631" s="184"/>
      <c r="S631" s="184"/>
      <c r="T631" s="185"/>
      <c r="AT631" s="179" t="s">
        <v>224</v>
      </c>
      <c r="AU631" s="179" t="s">
        <v>81</v>
      </c>
      <c r="AV631" s="11" t="s">
        <v>81</v>
      </c>
      <c r="AW631" s="11" t="s">
        <v>36</v>
      </c>
      <c r="AX631" s="11" t="s">
        <v>9</v>
      </c>
      <c r="AY631" s="179" t="s">
        <v>215</v>
      </c>
    </row>
    <row r="632" spans="2:65" s="1" customFormat="1" ht="22.5" customHeight="1" x14ac:dyDescent="0.3">
      <c r="B632" s="164"/>
      <c r="C632" s="210" t="s">
        <v>996</v>
      </c>
      <c r="D632" s="210" t="s">
        <v>486</v>
      </c>
      <c r="E632" s="211" t="s">
        <v>997</v>
      </c>
      <c r="F632" s="212" t="s">
        <v>998</v>
      </c>
      <c r="G632" s="213" t="s">
        <v>311</v>
      </c>
      <c r="H632" s="214">
        <v>1</v>
      </c>
      <c r="I632" s="215"/>
      <c r="J632" s="216">
        <f>ROUND(I632*H632,0)</f>
        <v>0</v>
      </c>
      <c r="K632" s="212" t="s">
        <v>3</v>
      </c>
      <c r="L632" s="217"/>
      <c r="M632" s="218" t="s">
        <v>3</v>
      </c>
      <c r="N632" s="219" t="s">
        <v>44</v>
      </c>
      <c r="O632" s="35"/>
      <c r="P632" s="174">
        <f>O632*H632</f>
        <v>0</v>
      </c>
      <c r="Q632" s="174">
        <v>3.0099999999999998E-2</v>
      </c>
      <c r="R632" s="174">
        <f>Q632*H632</f>
        <v>3.0099999999999998E-2</v>
      </c>
      <c r="S632" s="174">
        <v>0</v>
      </c>
      <c r="T632" s="175">
        <f>S632*H632</f>
        <v>0</v>
      </c>
      <c r="AR632" s="17" t="s">
        <v>417</v>
      </c>
      <c r="AT632" s="17" t="s">
        <v>486</v>
      </c>
      <c r="AU632" s="17" t="s">
        <v>81</v>
      </c>
      <c r="AY632" s="17" t="s">
        <v>215</v>
      </c>
      <c r="BE632" s="176">
        <f>IF(N632="základní",J632,0)</f>
        <v>0</v>
      </c>
      <c r="BF632" s="176">
        <f>IF(N632="snížená",J632,0)</f>
        <v>0</v>
      </c>
      <c r="BG632" s="176">
        <f>IF(N632="zákl. přenesená",J632,0)</f>
        <v>0</v>
      </c>
      <c r="BH632" s="176">
        <f>IF(N632="sníž. přenesená",J632,0)</f>
        <v>0</v>
      </c>
      <c r="BI632" s="176">
        <f>IF(N632="nulová",J632,0)</f>
        <v>0</v>
      </c>
      <c r="BJ632" s="17" t="s">
        <v>9</v>
      </c>
      <c r="BK632" s="176">
        <f>ROUND(I632*H632,0)</f>
        <v>0</v>
      </c>
      <c r="BL632" s="17" t="s">
        <v>308</v>
      </c>
      <c r="BM632" s="17" t="s">
        <v>999</v>
      </c>
    </row>
    <row r="633" spans="2:65" s="11" customFormat="1" x14ac:dyDescent="0.3">
      <c r="B633" s="177"/>
      <c r="D633" s="195" t="s">
        <v>224</v>
      </c>
      <c r="E633" s="204" t="s">
        <v>3</v>
      </c>
      <c r="F633" s="205" t="s">
        <v>990</v>
      </c>
      <c r="H633" s="206">
        <v>1</v>
      </c>
      <c r="I633" s="182"/>
      <c r="L633" s="177"/>
      <c r="M633" s="183"/>
      <c r="N633" s="184"/>
      <c r="O633" s="184"/>
      <c r="P633" s="184"/>
      <c r="Q633" s="184"/>
      <c r="R633" s="184"/>
      <c r="S633" s="184"/>
      <c r="T633" s="185"/>
      <c r="AT633" s="179" t="s">
        <v>224</v>
      </c>
      <c r="AU633" s="179" t="s">
        <v>81</v>
      </c>
      <c r="AV633" s="11" t="s">
        <v>81</v>
      </c>
      <c r="AW633" s="11" t="s">
        <v>36</v>
      </c>
      <c r="AX633" s="11" t="s">
        <v>9</v>
      </c>
      <c r="AY633" s="179" t="s">
        <v>215</v>
      </c>
    </row>
    <row r="634" spans="2:65" s="1" customFormat="1" ht="22.5" customHeight="1" x14ac:dyDescent="0.3">
      <c r="B634" s="164"/>
      <c r="C634" s="165" t="s">
        <v>1000</v>
      </c>
      <c r="D634" s="165" t="s">
        <v>217</v>
      </c>
      <c r="E634" s="166" t="s">
        <v>1001</v>
      </c>
      <c r="F634" s="167" t="s">
        <v>1002</v>
      </c>
      <c r="G634" s="168" t="s">
        <v>277</v>
      </c>
      <c r="H634" s="169">
        <v>2.2599999999999998</v>
      </c>
      <c r="I634" s="170"/>
      <c r="J634" s="171">
        <f>ROUND(I634*H634,0)</f>
        <v>0</v>
      </c>
      <c r="K634" s="167" t="s">
        <v>221</v>
      </c>
      <c r="L634" s="34"/>
      <c r="M634" s="172" t="s">
        <v>3</v>
      </c>
      <c r="N634" s="173" t="s">
        <v>44</v>
      </c>
      <c r="O634" s="35"/>
      <c r="P634" s="174">
        <f>O634*H634</f>
        <v>0</v>
      </c>
      <c r="Q634" s="174">
        <v>4.7245500000000003E-2</v>
      </c>
      <c r="R634" s="174">
        <f>Q634*H634</f>
        <v>0.10677483</v>
      </c>
      <c r="S634" s="174">
        <v>0</v>
      </c>
      <c r="T634" s="175">
        <f>S634*H634</f>
        <v>0</v>
      </c>
      <c r="AR634" s="17" t="s">
        <v>308</v>
      </c>
      <c r="AT634" s="17" t="s">
        <v>217</v>
      </c>
      <c r="AU634" s="17" t="s">
        <v>81</v>
      </c>
      <c r="AY634" s="17" t="s">
        <v>215</v>
      </c>
      <c r="BE634" s="176">
        <f>IF(N634="základní",J634,0)</f>
        <v>0</v>
      </c>
      <c r="BF634" s="176">
        <f>IF(N634="snížená",J634,0)</f>
        <v>0</v>
      </c>
      <c r="BG634" s="176">
        <f>IF(N634="zákl. přenesená",J634,0)</f>
        <v>0</v>
      </c>
      <c r="BH634" s="176">
        <f>IF(N634="sníž. přenesená",J634,0)</f>
        <v>0</v>
      </c>
      <c r="BI634" s="176">
        <f>IF(N634="nulová",J634,0)</f>
        <v>0</v>
      </c>
      <c r="BJ634" s="17" t="s">
        <v>9</v>
      </c>
      <c r="BK634" s="176">
        <f>ROUND(I634*H634,0)</f>
        <v>0</v>
      </c>
      <c r="BL634" s="17" t="s">
        <v>308</v>
      </c>
      <c r="BM634" s="17" t="s">
        <v>1003</v>
      </c>
    </row>
    <row r="635" spans="2:65" s="11" customFormat="1" x14ac:dyDescent="0.3">
      <c r="B635" s="177"/>
      <c r="D635" s="195" t="s">
        <v>224</v>
      </c>
      <c r="E635" s="204" t="s">
        <v>3</v>
      </c>
      <c r="F635" s="205" t="s">
        <v>1004</v>
      </c>
      <c r="H635" s="206">
        <v>2.2599999999999998</v>
      </c>
      <c r="I635" s="182"/>
      <c r="L635" s="177"/>
      <c r="M635" s="183"/>
      <c r="N635" s="184"/>
      <c r="O635" s="184"/>
      <c r="P635" s="184"/>
      <c r="Q635" s="184"/>
      <c r="R635" s="184"/>
      <c r="S635" s="184"/>
      <c r="T635" s="185"/>
      <c r="AT635" s="179" t="s">
        <v>224</v>
      </c>
      <c r="AU635" s="179" t="s">
        <v>81</v>
      </c>
      <c r="AV635" s="11" t="s">
        <v>81</v>
      </c>
      <c r="AW635" s="11" t="s">
        <v>36</v>
      </c>
      <c r="AX635" s="11" t="s">
        <v>9</v>
      </c>
      <c r="AY635" s="179" t="s">
        <v>215</v>
      </c>
    </row>
    <row r="636" spans="2:65" s="1" customFormat="1" ht="22.5" customHeight="1" x14ac:dyDescent="0.3">
      <c r="B636" s="164"/>
      <c r="C636" s="165" t="s">
        <v>1005</v>
      </c>
      <c r="D636" s="165" t="s">
        <v>217</v>
      </c>
      <c r="E636" s="166" t="s">
        <v>1006</v>
      </c>
      <c r="F636" s="167" t="s">
        <v>1007</v>
      </c>
      <c r="G636" s="168" t="s">
        <v>311</v>
      </c>
      <c r="H636" s="169">
        <v>1</v>
      </c>
      <c r="I636" s="170"/>
      <c r="J636" s="171">
        <f>ROUND(I636*H636,0)</f>
        <v>0</v>
      </c>
      <c r="K636" s="167" t="s">
        <v>221</v>
      </c>
      <c r="L636" s="34"/>
      <c r="M636" s="172" t="s">
        <v>3</v>
      </c>
      <c r="N636" s="173" t="s">
        <v>44</v>
      </c>
      <c r="O636" s="35"/>
      <c r="P636" s="174">
        <f>O636*H636</f>
        <v>0</v>
      </c>
      <c r="Q636" s="174">
        <v>4.3964799999999998E-2</v>
      </c>
      <c r="R636" s="174">
        <f>Q636*H636</f>
        <v>4.3964799999999998E-2</v>
      </c>
      <c r="S636" s="174">
        <v>0</v>
      </c>
      <c r="T636" s="175">
        <f>S636*H636</f>
        <v>0</v>
      </c>
      <c r="AR636" s="17" t="s">
        <v>308</v>
      </c>
      <c r="AT636" s="17" t="s">
        <v>217</v>
      </c>
      <c r="AU636" s="17" t="s">
        <v>81</v>
      </c>
      <c r="AY636" s="17" t="s">
        <v>215</v>
      </c>
      <c r="BE636" s="176">
        <f>IF(N636="základní",J636,0)</f>
        <v>0</v>
      </c>
      <c r="BF636" s="176">
        <f>IF(N636="snížená",J636,0)</f>
        <v>0</v>
      </c>
      <c r="BG636" s="176">
        <f>IF(N636="zákl. přenesená",J636,0)</f>
        <v>0</v>
      </c>
      <c r="BH636" s="176">
        <f>IF(N636="sníž. přenesená",J636,0)</f>
        <v>0</v>
      </c>
      <c r="BI636" s="176">
        <f>IF(N636="nulová",J636,0)</f>
        <v>0</v>
      </c>
      <c r="BJ636" s="17" t="s">
        <v>9</v>
      </c>
      <c r="BK636" s="176">
        <f>ROUND(I636*H636,0)</f>
        <v>0</v>
      </c>
      <c r="BL636" s="17" t="s">
        <v>308</v>
      </c>
      <c r="BM636" s="17" t="s">
        <v>1008</v>
      </c>
    </row>
    <row r="637" spans="2:65" s="11" customFormat="1" x14ac:dyDescent="0.3">
      <c r="B637" s="177"/>
      <c r="D637" s="195" t="s">
        <v>224</v>
      </c>
      <c r="E637" s="204" t="s">
        <v>3</v>
      </c>
      <c r="F637" s="205" t="s">
        <v>1009</v>
      </c>
      <c r="H637" s="206">
        <v>1</v>
      </c>
      <c r="I637" s="182"/>
      <c r="L637" s="177"/>
      <c r="M637" s="183"/>
      <c r="N637" s="184"/>
      <c r="O637" s="184"/>
      <c r="P637" s="184"/>
      <c r="Q637" s="184"/>
      <c r="R637" s="184"/>
      <c r="S637" s="184"/>
      <c r="T637" s="185"/>
      <c r="AT637" s="179" t="s">
        <v>224</v>
      </c>
      <c r="AU637" s="179" t="s">
        <v>81</v>
      </c>
      <c r="AV637" s="11" t="s">
        <v>81</v>
      </c>
      <c r="AW637" s="11" t="s">
        <v>36</v>
      </c>
      <c r="AX637" s="11" t="s">
        <v>9</v>
      </c>
      <c r="AY637" s="179" t="s">
        <v>215</v>
      </c>
    </row>
    <row r="638" spans="2:65" s="1" customFormat="1" ht="31.5" customHeight="1" x14ac:dyDescent="0.3">
      <c r="B638" s="164"/>
      <c r="C638" s="165" t="s">
        <v>1010</v>
      </c>
      <c r="D638" s="165" t="s">
        <v>217</v>
      </c>
      <c r="E638" s="166" t="s">
        <v>1011</v>
      </c>
      <c r="F638" s="167" t="s">
        <v>1012</v>
      </c>
      <c r="G638" s="168" t="s">
        <v>277</v>
      </c>
      <c r="H638" s="169">
        <v>81.599999999999994</v>
      </c>
      <c r="I638" s="170"/>
      <c r="J638" s="171">
        <f>ROUND(I638*H638,0)</f>
        <v>0</v>
      </c>
      <c r="K638" s="167" t="s">
        <v>221</v>
      </c>
      <c r="L638" s="34"/>
      <c r="M638" s="172" t="s">
        <v>3</v>
      </c>
      <c r="N638" s="173" t="s">
        <v>44</v>
      </c>
      <c r="O638" s="35"/>
      <c r="P638" s="174">
        <f>O638*H638</f>
        <v>0</v>
      </c>
      <c r="Q638" s="174">
        <v>1.17E-3</v>
      </c>
      <c r="R638" s="174">
        <f>Q638*H638</f>
        <v>9.5472000000000001E-2</v>
      </c>
      <c r="S638" s="174">
        <v>0</v>
      </c>
      <c r="T638" s="175">
        <f>S638*H638</f>
        <v>0</v>
      </c>
      <c r="AR638" s="17" t="s">
        <v>308</v>
      </c>
      <c r="AT638" s="17" t="s">
        <v>217</v>
      </c>
      <c r="AU638" s="17" t="s">
        <v>81</v>
      </c>
      <c r="AY638" s="17" t="s">
        <v>215</v>
      </c>
      <c r="BE638" s="176">
        <f>IF(N638="základní",J638,0)</f>
        <v>0</v>
      </c>
      <c r="BF638" s="176">
        <f>IF(N638="snížená",J638,0)</f>
        <v>0</v>
      </c>
      <c r="BG638" s="176">
        <f>IF(N638="zákl. přenesená",J638,0)</f>
        <v>0</v>
      </c>
      <c r="BH638" s="176">
        <f>IF(N638="sníž. přenesená",J638,0)</f>
        <v>0</v>
      </c>
      <c r="BI638" s="176">
        <f>IF(N638="nulová",J638,0)</f>
        <v>0</v>
      </c>
      <c r="BJ638" s="17" t="s">
        <v>9</v>
      </c>
      <c r="BK638" s="176">
        <f>ROUND(I638*H638,0)</f>
        <v>0</v>
      </c>
      <c r="BL638" s="17" t="s">
        <v>308</v>
      </c>
      <c r="BM638" s="17" t="s">
        <v>1013</v>
      </c>
    </row>
    <row r="639" spans="2:65" s="11" customFormat="1" x14ac:dyDescent="0.3">
      <c r="B639" s="177"/>
      <c r="D639" s="178" t="s">
        <v>224</v>
      </c>
      <c r="E639" s="179" t="s">
        <v>3</v>
      </c>
      <c r="F639" s="180" t="s">
        <v>130</v>
      </c>
      <c r="H639" s="181">
        <v>81.599999999999994</v>
      </c>
      <c r="I639" s="182"/>
      <c r="L639" s="177"/>
      <c r="M639" s="183"/>
      <c r="N639" s="184"/>
      <c r="O639" s="184"/>
      <c r="P639" s="184"/>
      <c r="Q639" s="184"/>
      <c r="R639" s="184"/>
      <c r="S639" s="184"/>
      <c r="T639" s="185"/>
      <c r="AT639" s="179" t="s">
        <v>224</v>
      </c>
      <c r="AU639" s="179" t="s">
        <v>81</v>
      </c>
      <c r="AV639" s="11" t="s">
        <v>81</v>
      </c>
      <c r="AW639" s="11" t="s">
        <v>36</v>
      </c>
      <c r="AX639" s="11" t="s">
        <v>73</v>
      </c>
      <c r="AY639" s="179" t="s">
        <v>215</v>
      </c>
    </row>
    <row r="640" spans="2:65" s="12" customFormat="1" x14ac:dyDescent="0.3">
      <c r="B640" s="186"/>
      <c r="D640" s="195" t="s">
        <v>224</v>
      </c>
      <c r="E640" s="207" t="s">
        <v>168</v>
      </c>
      <c r="F640" s="208" t="s">
        <v>266</v>
      </c>
      <c r="H640" s="209">
        <v>81.599999999999994</v>
      </c>
      <c r="I640" s="190"/>
      <c r="L640" s="186"/>
      <c r="M640" s="191"/>
      <c r="N640" s="192"/>
      <c r="O640" s="192"/>
      <c r="P640" s="192"/>
      <c r="Q640" s="192"/>
      <c r="R640" s="192"/>
      <c r="S640" s="192"/>
      <c r="T640" s="193"/>
      <c r="AT640" s="187" t="s">
        <v>224</v>
      </c>
      <c r="AU640" s="187" t="s">
        <v>81</v>
      </c>
      <c r="AV640" s="12" t="s">
        <v>229</v>
      </c>
      <c r="AW640" s="12" t="s">
        <v>36</v>
      </c>
      <c r="AX640" s="12" t="s">
        <v>9</v>
      </c>
      <c r="AY640" s="187" t="s">
        <v>215</v>
      </c>
    </row>
    <row r="641" spans="2:65" s="1" customFormat="1" ht="22.5" customHeight="1" x14ac:dyDescent="0.3">
      <c r="B641" s="164"/>
      <c r="C641" s="210" t="s">
        <v>1014</v>
      </c>
      <c r="D641" s="210" t="s">
        <v>486</v>
      </c>
      <c r="E641" s="211" t="s">
        <v>1015</v>
      </c>
      <c r="F641" s="212" t="s">
        <v>1016</v>
      </c>
      <c r="G641" s="213" t="s">
        <v>277</v>
      </c>
      <c r="H641" s="214">
        <v>85.68</v>
      </c>
      <c r="I641" s="215"/>
      <c r="J641" s="216">
        <f>ROUND(I641*H641,0)</f>
        <v>0</v>
      </c>
      <c r="K641" s="212" t="s">
        <v>3</v>
      </c>
      <c r="L641" s="217"/>
      <c r="M641" s="218" t="s">
        <v>3</v>
      </c>
      <c r="N641" s="219" t="s">
        <v>44</v>
      </c>
      <c r="O641" s="35"/>
      <c r="P641" s="174">
        <f>O641*H641</f>
        <v>0</v>
      </c>
      <c r="Q641" s="174">
        <v>5.1999999999999998E-3</v>
      </c>
      <c r="R641" s="174">
        <f>Q641*H641</f>
        <v>0.44553599999999999</v>
      </c>
      <c r="S641" s="174">
        <v>0</v>
      </c>
      <c r="T641" s="175">
        <f>S641*H641</f>
        <v>0</v>
      </c>
      <c r="AR641" s="17" t="s">
        <v>417</v>
      </c>
      <c r="AT641" s="17" t="s">
        <v>486</v>
      </c>
      <c r="AU641" s="17" t="s">
        <v>81</v>
      </c>
      <c r="AY641" s="17" t="s">
        <v>215</v>
      </c>
      <c r="BE641" s="176">
        <f>IF(N641="základní",J641,0)</f>
        <v>0</v>
      </c>
      <c r="BF641" s="176">
        <f>IF(N641="snížená",J641,0)</f>
        <v>0</v>
      </c>
      <c r="BG641" s="176">
        <f>IF(N641="zákl. přenesená",J641,0)</f>
        <v>0</v>
      </c>
      <c r="BH641" s="176">
        <f>IF(N641="sníž. přenesená",J641,0)</f>
        <v>0</v>
      </c>
      <c r="BI641" s="176">
        <f>IF(N641="nulová",J641,0)</f>
        <v>0</v>
      </c>
      <c r="BJ641" s="17" t="s">
        <v>9</v>
      </c>
      <c r="BK641" s="176">
        <f>ROUND(I641*H641,0)</f>
        <v>0</v>
      </c>
      <c r="BL641" s="17" t="s">
        <v>308</v>
      </c>
      <c r="BM641" s="17" t="s">
        <v>1017</v>
      </c>
    </row>
    <row r="642" spans="2:65" s="11" customFormat="1" x14ac:dyDescent="0.3">
      <c r="B642" s="177"/>
      <c r="D642" s="195" t="s">
        <v>224</v>
      </c>
      <c r="E642" s="204" t="s">
        <v>3</v>
      </c>
      <c r="F642" s="205" t="s">
        <v>1018</v>
      </c>
      <c r="H642" s="206">
        <v>85.68</v>
      </c>
      <c r="I642" s="182"/>
      <c r="L642" s="177"/>
      <c r="M642" s="183"/>
      <c r="N642" s="184"/>
      <c r="O642" s="184"/>
      <c r="P642" s="184"/>
      <c r="Q642" s="184"/>
      <c r="R642" s="184"/>
      <c r="S642" s="184"/>
      <c r="T642" s="185"/>
      <c r="AT642" s="179" t="s">
        <v>224</v>
      </c>
      <c r="AU642" s="179" t="s">
        <v>81</v>
      </c>
      <c r="AV642" s="11" t="s">
        <v>81</v>
      </c>
      <c r="AW642" s="11" t="s">
        <v>36</v>
      </c>
      <c r="AX642" s="11" t="s">
        <v>9</v>
      </c>
      <c r="AY642" s="179" t="s">
        <v>215</v>
      </c>
    </row>
    <row r="643" spans="2:65" s="1" customFormat="1" ht="22.5" customHeight="1" x14ac:dyDescent="0.3">
      <c r="B643" s="164"/>
      <c r="C643" s="165" t="s">
        <v>1019</v>
      </c>
      <c r="D643" s="165" t="s">
        <v>217</v>
      </c>
      <c r="E643" s="166" t="s">
        <v>1020</v>
      </c>
      <c r="F643" s="167" t="s">
        <v>1021</v>
      </c>
      <c r="G643" s="168" t="s">
        <v>311</v>
      </c>
      <c r="H643" s="169">
        <v>3</v>
      </c>
      <c r="I643" s="170"/>
      <c r="J643" s="171">
        <f>ROUND(I643*H643,0)</f>
        <v>0</v>
      </c>
      <c r="K643" s="167" t="s">
        <v>221</v>
      </c>
      <c r="L643" s="34"/>
      <c r="M643" s="172" t="s">
        <v>3</v>
      </c>
      <c r="N643" s="173" t="s">
        <v>44</v>
      </c>
      <c r="O643" s="35"/>
      <c r="P643" s="174">
        <f>O643*H643</f>
        <v>0</v>
      </c>
      <c r="Q643" s="174">
        <v>7.2440000000000004E-5</v>
      </c>
      <c r="R643" s="174">
        <f>Q643*H643</f>
        <v>2.1732000000000001E-4</v>
      </c>
      <c r="S643" s="174">
        <v>0</v>
      </c>
      <c r="T643" s="175">
        <f>S643*H643</f>
        <v>0</v>
      </c>
      <c r="AR643" s="17" t="s">
        <v>308</v>
      </c>
      <c r="AT643" s="17" t="s">
        <v>217</v>
      </c>
      <c r="AU643" s="17" t="s">
        <v>81</v>
      </c>
      <c r="AY643" s="17" t="s">
        <v>215</v>
      </c>
      <c r="BE643" s="176">
        <f>IF(N643="základní",J643,0)</f>
        <v>0</v>
      </c>
      <c r="BF643" s="176">
        <f>IF(N643="snížená",J643,0)</f>
        <v>0</v>
      </c>
      <c r="BG643" s="176">
        <f>IF(N643="zákl. přenesená",J643,0)</f>
        <v>0</v>
      </c>
      <c r="BH643" s="176">
        <f>IF(N643="sníž. přenesená",J643,0)</f>
        <v>0</v>
      </c>
      <c r="BI643" s="176">
        <f>IF(N643="nulová",J643,0)</f>
        <v>0</v>
      </c>
      <c r="BJ643" s="17" t="s">
        <v>9</v>
      </c>
      <c r="BK643" s="176">
        <f>ROUND(I643*H643,0)</f>
        <v>0</v>
      </c>
      <c r="BL643" s="17" t="s">
        <v>308</v>
      </c>
      <c r="BM643" s="17" t="s">
        <v>1022</v>
      </c>
    </row>
    <row r="644" spans="2:65" s="11" customFormat="1" x14ac:dyDescent="0.3">
      <c r="B644" s="177"/>
      <c r="D644" s="195" t="s">
        <v>224</v>
      </c>
      <c r="E644" s="204" t="s">
        <v>3</v>
      </c>
      <c r="F644" s="205" t="s">
        <v>1023</v>
      </c>
      <c r="H644" s="206">
        <v>3</v>
      </c>
      <c r="I644" s="182"/>
      <c r="L644" s="177"/>
      <c r="M644" s="183"/>
      <c r="N644" s="184"/>
      <c r="O644" s="184"/>
      <c r="P644" s="184"/>
      <c r="Q644" s="184"/>
      <c r="R644" s="184"/>
      <c r="S644" s="184"/>
      <c r="T644" s="185"/>
      <c r="AT644" s="179" t="s">
        <v>224</v>
      </c>
      <c r="AU644" s="179" t="s">
        <v>81</v>
      </c>
      <c r="AV644" s="11" t="s">
        <v>81</v>
      </c>
      <c r="AW644" s="11" t="s">
        <v>36</v>
      </c>
      <c r="AX644" s="11" t="s">
        <v>9</v>
      </c>
      <c r="AY644" s="179" t="s">
        <v>215</v>
      </c>
    </row>
    <row r="645" spans="2:65" s="1" customFormat="1" ht="22.5" customHeight="1" x14ac:dyDescent="0.3">
      <c r="B645" s="164"/>
      <c r="C645" s="210" t="s">
        <v>1024</v>
      </c>
      <c r="D645" s="210" t="s">
        <v>486</v>
      </c>
      <c r="E645" s="211" t="s">
        <v>1025</v>
      </c>
      <c r="F645" s="212" t="s">
        <v>1026</v>
      </c>
      <c r="G645" s="213" t="s">
        <v>311</v>
      </c>
      <c r="H645" s="214">
        <v>3</v>
      </c>
      <c r="I645" s="215"/>
      <c r="J645" s="216">
        <f>ROUND(I645*H645,0)</f>
        <v>0</v>
      </c>
      <c r="K645" s="212" t="s">
        <v>221</v>
      </c>
      <c r="L645" s="217"/>
      <c r="M645" s="218" t="s">
        <v>3</v>
      </c>
      <c r="N645" s="219" t="s">
        <v>44</v>
      </c>
      <c r="O645" s="35"/>
      <c r="P645" s="174">
        <f>O645*H645</f>
        <v>0</v>
      </c>
      <c r="Q645" s="174">
        <v>7.2999999999999996E-4</v>
      </c>
      <c r="R645" s="174">
        <f>Q645*H645</f>
        <v>2.1900000000000001E-3</v>
      </c>
      <c r="S645" s="174">
        <v>0</v>
      </c>
      <c r="T645" s="175">
        <f>S645*H645</f>
        <v>0</v>
      </c>
      <c r="AR645" s="17" t="s">
        <v>417</v>
      </c>
      <c r="AT645" s="17" t="s">
        <v>486</v>
      </c>
      <c r="AU645" s="17" t="s">
        <v>81</v>
      </c>
      <c r="AY645" s="17" t="s">
        <v>215</v>
      </c>
      <c r="BE645" s="176">
        <f>IF(N645="základní",J645,0)</f>
        <v>0</v>
      </c>
      <c r="BF645" s="176">
        <f>IF(N645="snížená",J645,0)</f>
        <v>0</v>
      </c>
      <c r="BG645" s="176">
        <f>IF(N645="zákl. přenesená",J645,0)</f>
        <v>0</v>
      </c>
      <c r="BH645" s="176">
        <f>IF(N645="sníž. přenesená",J645,0)</f>
        <v>0</v>
      </c>
      <c r="BI645" s="176">
        <f>IF(N645="nulová",J645,0)</f>
        <v>0</v>
      </c>
      <c r="BJ645" s="17" t="s">
        <v>9</v>
      </c>
      <c r="BK645" s="176">
        <f>ROUND(I645*H645,0)</f>
        <v>0</v>
      </c>
      <c r="BL645" s="17" t="s">
        <v>308</v>
      </c>
      <c r="BM645" s="17" t="s">
        <v>1027</v>
      </c>
    </row>
    <row r="646" spans="2:65" s="1" customFormat="1" ht="22.5" customHeight="1" x14ac:dyDescent="0.3">
      <c r="B646" s="164"/>
      <c r="C646" s="165" t="s">
        <v>1028</v>
      </c>
      <c r="D646" s="165" t="s">
        <v>217</v>
      </c>
      <c r="E646" s="166" t="s">
        <v>1029</v>
      </c>
      <c r="F646" s="167" t="s">
        <v>1030</v>
      </c>
      <c r="G646" s="168" t="s">
        <v>250</v>
      </c>
      <c r="H646" s="169">
        <v>10.662000000000001</v>
      </c>
      <c r="I646" s="170"/>
      <c r="J646" s="171">
        <f>ROUND(I646*H646,0)</f>
        <v>0</v>
      </c>
      <c r="K646" s="167" t="s">
        <v>221</v>
      </c>
      <c r="L646" s="34"/>
      <c r="M646" s="172" t="s">
        <v>3</v>
      </c>
      <c r="N646" s="173" t="s">
        <v>44</v>
      </c>
      <c r="O646" s="35"/>
      <c r="P646" s="174">
        <f>O646*H646</f>
        <v>0</v>
      </c>
      <c r="Q646" s="174">
        <v>0</v>
      </c>
      <c r="R646" s="174">
        <f>Q646*H646</f>
        <v>0</v>
      </c>
      <c r="S646" s="174">
        <v>0</v>
      </c>
      <c r="T646" s="175">
        <f>S646*H646</f>
        <v>0</v>
      </c>
      <c r="AR646" s="17" t="s">
        <v>308</v>
      </c>
      <c r="AT646" s="17" t="s">
        <v>217</v>
      </c>
      <c r="AU646" s="17" t="s">
        <v>81</v>
      </c>
      <c r="AY646" s="17" t="s">
        <v>215</v>
      </c>
      <c r="BE646" s="176">
        <f>IF(N646="základní",J646,0)</f>
        <v>0</v>
      </c>
      <c r="BF646" s="176">
        <f>IF(N646="snížená",J646,0)</f>
        <v>0</v>
      </c>
      <c r="BG646" s="176">
        <f>IF(N646="zákl. přenesená",J646,0)</f>
        <v>0</v>
      </c>
      <c r="BH646" s="176">
        <f>IF(N646="sníž. přenesená",J646,0)</f>
        <v>0</v>
      </c>
      <c r="BI646" s="176">
        <f>IF(N646="nulová",J646,0)</f>
        <v>0</v>
      </c>
      <c r="BJ646" s="17" t="s">
        <v>9</v>
      </c>
      <c r="BK646" s="176">
        <f>ROUND(I646*H646,0)</f>
        <v>0</v>
      </c>
      <c r="BL646" s="17" t="s">
        <v>308</v>
      </c>
      <c r="BM646" s="17" t="s">
        <v>1031</v>
      </c>
    </row>
    <row r="647" spans="2:65" s="10" customFormat="1" ht="29.85" customHeight="1" x14ac:dyDescent="0.3">
      <c r="B647" s="150"/>
      <c r="D647" s="161" t="s">
        <v>72</v>
      </c>
      <c r="E647" s="162" t="s">
        <v>1032</v>
      </c>
      <c r="F647" s="162" t="s">
        <v>1033</v>
      </c>
      <c r="I647" s="153"/>
      <c r="J647" s="163">
        <f>BK647</f>
        <v>0</v>
      </c>
      <c r="L647" s="150"/>
      <c r="M647" s="155"/>
      <c r="N647" s="156"/>
      <c r="O647" s="156"/>
      <c r="P647" s="157">
        <f>SUM(P648:P840)</f>
        <v>0</v>
      </c>
      <c r="Q647" s="156"/>
      <c r="R647" s="157">
        <f>SUM(R648:R840)</f>
        <v>1.997991172033001</v>
      </c>
      <c r="S647" s="156"/>
      <c r="T647" s="158">
        <f>SUM(T648:T840)</f>
        <v>1.6188525</v>
      </c>
      <c r="AR647" s="151" t="s">
        <v>81</v>
      </c>
      <c r="AT647" s="159" t="s">
        <v>72</v>
      </c>
      <c r="AU647" s="159" t="s">
        <v>9</v>
      </c>
      <c r="AY647" s="151" t="s">
        <v>215</v>
      </c>
      <c r="BK647" s="160">
        <f>SUM(BK648:BK840)</f>
        <v>0</v>
      </c>
    </row>
    <row r="648" spans="2:65" s="1" customFormat="1" ht="22.5" customHeight="1" x14ac:dyDescent="0.3">
      <c r="B648" s="164"/>
      <c r="C648" s="165" t="s">
        <v>1034</v>
      </c>
      <c r="D648" s="165" t="s">
        <v>217</v>
      </c>
      <c r="E648" s="166" t="s">
        <v>1035</v>
      </c>
      <c r="F648" s="167" t="s">
        <v>1036</v>
      </c>
      <c r="G648" s="168" t="s">
        <v>345</v>
      </c>
      <c r="H648" s="169">
        <v>17.899999999999999</v>
      </c>
      <c r="I648" s="170"/>
      <c r="J648" s="171">
        <f>ROUND(I648*H648,0)</f>
        <v>0</v>
      </c>
      <c r="K648" s="167" t="s">
        <v>221</v>
      </c>
      <c r="L648" s="34"/>
      <c r="M648" s="172" t="s">
        <v>3</v>
      </c>
      <c r="N648" s="173" t="s">
        <v>44</v>
      </c>
      <c r="O648" s="35"/>
      <c r="P648" s="174">
        <f>O648*H648</f>
        <v>0</v>
      </c>
      <c r="Q648" s="174">
        <v>0</v>
      </c>
      <c r="R648" s="174">
        <f>Q648*H648</f>
        <v>0</v>
      </c>
      <c r="S648" s="174">
        <v>0</v>
      </c>
      <c r="T648" s="175">
        <f>S648*H648</f>
        <v>0</v>
      </c>
      <c r="AR648" s="17" t="s">
        <v>308</v>
      </c>
      <c r="AT648" s="17" t="s">
        <v>217</v>
      </c>
      <c r="AU648" s="17" t="s">
        <v>81</v>
      </c>
      <c r="AY648" s="17" t="s">
        <v>215</v>
      </c>
      <c r="BE648" s="176">
        <f>IF(N648="základní",J648,0)</f>
        <v>0</v>
      </c>
      <c r="BF648" s="176">
        <f>IF(N648="snížená",J648,0)</f>
        <v>0</v>
      </c>
      <c r="BG648" s="176">
        <f>IF(N648="zákl. přenesená",J648,0)</f>
        <v>0</v>
      </c>
      <c r="BH648" s="176">
        <f>IF(N648="sníž. přenesená",J648,0)</f>
        <v>0</v>
      </c>
      <c r="BI648" s="176">
        <f>IF(N648="nulová",J648,0)</f>
        <v>0</v>
      </c>
      <c r="BJ648" s="17" t="s">
        <v>9</v>
      </c>
      <c r="BK648" s="176">
        <f>ROUND(I648*H648,0)</f>
        <v>0</v>
      </c>
      <c r="BL648" s="17" t="s">
        <v>308</v>
      </c>
      <c r="BM648" s="17" t="s">
        <v>1037</v>
      </c>
    </row>
    <row r="649" spans="2:65" s="11" customFormat="1" x14ac:dyDescent="0.3">
      <c r="B649" s="177"/>
      <c r="D649" s="178" t="s">
        <v>224</v>
      </c>
      <c r="E649" s="179" t="s">
        <v>3</v>
      </c>
      <c r="F649" s="180" t="s">
        <v>1038</v>
      </c>
      <c r="H649" s="181">
        <v>9.4</v>
      </c>
      <c r="I649" s="182"/>
      <c r="L649" s="177"/>
      <c r="M649" s="183"/>
      <c r="N649" s="184"/>
      <c r="O649" s="184"/>
      <c r="P649" s="184"/>
      <c r="Q649" s="184"/>
      <c r="R649" s="184"/>
      <c r="S649" s="184"/>
      <c r="T649" s="185"/>
      <c r="AT649" s="179" t="s">
        <v>224</v>
      </c>
      <c r="AU649" s="179" t="s">
        <v>81</v>
      </c>
      <c r="AV649" s="11" t="s">
        <v>81</v>
      </c>
      <c r="AW649" s="11" t="s">
        <v>36</v>
      </c>
      <c r="AX649" s="11" t="s">
        <v>73</v>
      </c>
      <c r="AY649" s="179" t="s">
        <v>215</v>
      </c>
    </row>
    <row r="650" spans="2:65" s="11" customFormat="1" x14ac:dyDescent="0.3">
      <c r="B650" s="177"/>
      <c r="D650" s="178" t="s">
        <v>224</v>
      </c>
      <c r="E650" s="179" t="s">
        <v>3</v>
      </c>
      <c r="F650" s="180" t="s">
        <v>1039</v>
      </c>
      <c r="H650" s="181">
        <v>4.3</v>
      </c>
      <c r="I650" s="182"/>
      <c r="L650" s="177"/>
      <c r="M650" s="183"/>
      <c r="N650" s="184"/>
      <c r="O650" s="184"/>
      <c r="P650" s="184"/>
      <c r="Q650" s="184"/>
      <c r="R650" s="184"/>
      <c r="S650" s="184"/>
      <c r="T650" s="185"/>
      <c r="AT650" s="179" t="s">
        <v>224</v>
      </c>
      <c r="AU650" s="179" t="s">
        <v>81</v>
      </c>
      <c r="AV650" s="11" t="s">
        <v>81</v>
      </c>
      <c r="AW650" s="11" t="s">
        <v>36</v>
      </c>
      <c r="AX650" s="11" t="s">
        <v>73</v>
      </c>
      <c r="AY650" s="179" t="s">
        <v>215</v>
      </c>
    </row>
    <row r="651" spans="2:65" s="11" customFormat="1" x14ac:dyDescent="0.3">
      <c r="B651" s="177"/>
      <c r="D651" s="178" t="s">
        <v>224</v>
      </c>
      <c r="E651" s="179" t="s">
        <v>3</v>
      </c>
      <c r="F651" s="180" t="s">
        <v>1040</v>
      </c>
      <c r="H651" s="181">
        <v>4.2</v>
      </c>
      <c r="I651" s="182"/>
      <c r="L651" s="177"/>
      <c r="M651" s="183"/>
      <c r="N651" s="184"/>
      <c r="O651" s="184"/>
      <c r="P651" s="184"/>
      <c r="Q651" s="184"/>
      <c r="R651" s="184"/>
      <c r="S651" s="184"/>
      <c r="T651" s="185"/>
      <c r="AT651" s="179" t="s">
        <v>224</v>
      </c>
      <c r="AU651" s="179" t="s">
        <v>81</v>
      </c>
      <c r="AV651" s="11" t="s">
        <v>81</v>
      </c>
      <c r="AW651" s="11" t="s">
        <v>36</v>
      </c>
      <c r="AX651" s="11" t="s">
        <v>73</v>
      </c>
      <c r="AY651" s="179" t="s">
        <v>215</v>
      </c>
    </row>
    <row r="652" spans="2:65" s="12" customFormat="1" x14ac:dyDescent="0.3">
      <c r="B652" s="186"/>
      <c r="D652" s="195" t="s">
        <v>224</v>
      </c>
      <c r="E652" s="207" t="s">
        <v>3</v>
      </c>
      <c r="F652" s="208" t="s">
        <v>266</v>
      </c>
      <c r="H652" s="209">
        <v>17.899999999999999</v>
      </c>
      <c r="I652" s="190"/>
      <c r="L652" s="186"/>
      <c r="M652" s="191"/>
      <c r="N652" s="192"/>
      <c r="O652" s="192"/>
      <c r="P652" s="192"/>
      <c r="Q652" s="192"/>
      <c r="R652" s="192"/>
      <c r="S652" s="192"/>
      <c r="T652" s="193"/>
      <c r="AT652" s="187" t="s">
        <v>224</v>
      </c>
      <c r="AU652" s="187" t="s">
        <v>81</v>
      </c>
      <c r="AV652" s="12" t="s">
        <v>229</v>
      </c>
      <c r="AW652" s="12" t="s">
        <v>36</v>
      </c>
      <c r="AX652" s="12" t="s">
        <v>9</v>
      </c>
      <c r="AY652" s="187" t="s">
        <v>215</v>
      </c>
    </row>
    <row r="653" spans="2:65" s="1" customFormat="1" ht="22.5" customHeight="1" x14ac:dyDescent="0.3">
      <c r="B653" s="164"/>
      <c r="C653" s="210" t="s">
        <v>1041</v>
      </c>
      <c r="D653" s="210" t="s">
        <v>486</v>
      </c>
      <c r="E653" s="211" t="s">
        <v>1042</v>
      </c>
      <c r="F653" s="212" t="s">
        <v>1043</v>
      </c>
      <c r="G653" s="213" t="s">
        <v>345</v>
      </c>
      <c r="H653" s="214">
        <v>17.899999999999999</v>
      </c>
      <c r="I653" s="215"/>
      <c r="J653" s="216">
        <f>ROUND(I653*H653,0)</f>
        <v>0</v>
      </c>
      <c r="K653" s="212" t="s">
        <v>3</v>
      </c>
      <c r="L653" s="217"/>
      <c r="M653" s="218" t="s">
        <v>3</v>
      </c>
      <c r="N653" s="219" t="s">
        <v>44</v>
      </c>
      <c r="O653" s="35"/>
      <c r="P653" s="174">
        <f>O653*H653</f>
        <v>0</v>
      </c>
      <c r="Q653" s="174">
        <v>0</v>
      </c>
      <c r="R653" s="174">
        <f>Q653*H653</f>
        <v>0</v>
      </c>
      <c r="S653" s="174">
        <v>0</v>
      </c>
      <c r="T653" s="175">
        <f>S653*H653</f>
        <v>0</v>
      </c>
      <c r="AR653" s="17" t="s">
        <v>417</v>
      </c>
      <c r="AT653" s="17" t="s">
        <v>486</v>
      </c>
      <c r="AU653" s="17" t="s">
        <v>81</v>
      </c>
      <c r="AY653" s="17" t="s">
        <v>215</v>
      </c>
      <c r="BE653" s="176">
        <f>IF(N653="základní",J653,0)</f>
        <v>0</v>
      </c>
      <c r="BF653" s="176">
        <f>IF(N653="snížená",J653,0)</f>
        <v>0</v>
      </c>
      <c r="BG653" s="176">
        <f>IF(N653="zákl. přenesená",J653,0)</f>
        <v>0</v>
      </c>
      <c r="BH653" s="176">
        <f>IF(N653="sníž. přenesená",J653,0)</f>
        <v>0</v>
      </c>
      <c r="BI653" s="176">
        <f>IF(N653="nulová",J653,0)</f>
        <v>0</v>
      </c>
      <c r="BJ653" s="17" t="s">
        <v>9</v>
      </c>
      <c r="BK653" s="176">
        <f>ROUND(I653*H653,0)</f>
        <v>0</v>
      </c>
      <c r="BL653" s="17" t="s">
        <v>308</v>
      </c>
      <c r="BM653" s="17" t="s">
        <v>1044</v>
      </c>
    </row>
    <row r="654" spans="2:65" s="11" customFormat="1" x14ac:dyDescent="0.3">
      <c r="B654" s="177"/>
      <c r="D654" s="178" t="s">
        <v>224</v>
      </c>
      <c r="E654" s="179" t="s">
        <v>3</v>
      </c>
      <c r="F654" s="180" t="s">
        <v>1038</v>
      </c>
      <c r="H654" s="181">
        <v>9.4</v>
      </c>
      <c r="I654" s="182"/>
      <c r="L654" s="177"/>
      <c r="M654" s="183"/>
      <c r="N654" s="184"/>
      <c r="O654" s="184"/>
      <c r="P654" s="184"/>
      <c r="Q654" s="184"/>
      <c r="R654" s="184"/>
      <c r="S654" s="184"/>
      <c r="T654" s="185"/>
      <c r="AT654" s="179" t="s">
        <v>224</v>
      </c>
      <c r="AU654" s="179" t="s">
        <v>81</v>
      </c>
      <c r="AV654" s="11" t="s">
        <v>81</v>
      </c>
      <c r="AW654" s="11" t="s">
        <v>36</v>
      </c>
      <c r="AX654" s="11" t="s">
        <v>73</v>
      </c>
      <c r="AY654" s="179" t="s">
        <v>215</v>
      </c>
    </row>
    <row r="655" spans="2:65" s="11" customFormat="1" x14ac:dyDescent="0.3">
      <c r="B655" s="177"/>
      <c r="D655" s="178" t="s">
        <v>224</v>
      </c>
      <c r="E655" s="179" t="s">
        <v>3</v>
      </c>
      <c r="F655" s="180" t="s">
        <v>1039</v>
      </c>
      <c r="H655" s="181">
        <v>4.3</v>
      </c>
      <c r="I655" s="182"/>
      <c r="L655" s="177"/>
      <c r="M655" s="183"/>
      <c r="N655" s="184"/>
      <c r="O655" s="184"/>
      <c r="P655" s="184"/>
      <c r="Q655" s="184"/>
      <c r="R655" s="184"/>
      <c r="S655" s="184"/>
      <c r="T655" s="185"/>
      <c r="AT655" s="179" t="s">
        <v>224</v>
      </c>
      <c r="AU655" s="179" t="s">
        <v>81</v>
      </c>
      <c r="AV655" s="11" t="s">
        <v>81</v>
      </c>
      <c r="AW655" s="11" t="s">
        <v>36</v>
      </c>
      <c r="AX655" s="11" t="s">
        <v>73</v>
      </c>
      <c r="AY655" s="179" t="s">
        <v>215</v>
      </c>
    </row>
    <row r="656" spans="2:65" s="11" customFormat="1" x14ac:dyDescent="0.3">
      <c r="B656" s="177"/>
      <c r="D656" s="178" t="s">
        <v>224</v>
      </c>
      <c r="E656" s="179" t="s">
        <v>3</v>
      </c>
      <c r="F656" s="180" t="s">
        <v>1040</v>
      </c>
      <c r="H656" s="181">
        <v>4.2</v>
      </c>
      <c r="I656" s="182"/>
      <c r="L656" s="177"/>
      <c r="M656" s="183"/>
      <c r="N656" s="184"/>
      <c r="O656" s="184"/>
      <c r="P656" s="184"/>
      <c r="Q656" s="184"/>
      <c r="R656" s="184"/>
      <c r="S656" s="184"/>
      <c r="T656" s="185"/>
      <c r="AT656" s="179" t="s">
        <v>224</v>
      </c>
      <c r="AU656" s="179" t="s">
        <v>81</v>
      </c>
      <c r="AV656" s="11" t="s">
        <v>81</v>
      </c>
      <c r="AW656" s="11" t="s">
        <v>36</v>
      </c>
      <c r="AX656" s="11" t="s">
        <v>73</v>
      </c>
      <c r="AY656" s="179" t="s">
        <v>215</v>
      </c>
    </row>
    <row r="657" spans="2:65" s="12" customFormat="1" x14ac:dyDescent="0.3">
      <c r="B657" s="186"/>
      <c r="D657" s="195" t="s">
        <v>224</v>
      </c>
      <c r="E657" s="207" t="s">
        <v>3</v>
      </c>
      <c r="F657" s="208" t="s">
        <v>266</v>
      </c>
      <c r="H657" s="209">
        <v>17.899999999999999</v>
      </c>
      <c r="I657" s="190"/>
      <c r="L657" s="186"/>
      <c r="M657" s="191"/>
      <c r="N657" s="192"/>
      <c r="O657" s="192"/>
      <c r="P657" s="192"/>
      <c r="Q657" s="192"/>
      <c r="R657" s="192"/>
      <c r="S657" s="192"/>
      <c r="T657" s="193"/>
      <c r="AT657" s="187" t="s">
        <v>224</v>
      </c>
      <c r="AU657" s="187" t="s">
        <v>81</v>
      </c>
      <c r="AV657" s="12" t="s">
        <v>229</v>
      </c>
      <c r="AW657" s="12" t="s">
        <v>36</v>
      </c>
      <c r="AX657" s="12" t="s">
        <v>9</v>
      </c>
      <c r="AY657" s="187" t="s">
        <v>215</v>
      </c>
    </row>
    <row r="658" spans="2:65" s="1" customFormat="1" ht="22.5" customHeight="1" x14ac:dyDescent="0.3">
      <c r="B658" s="164"/>
      <c r="C658" s="165" t="s">
        <v>1045</v>
      </c>
      <c r="D658" s="165" t="s">
        <v>217</v>
      </c>
      <c r="E658" s="166" t="s">
        <v>1046</v>
      </c>
      <c r="F658" s="167" t="s">
        <v>1047</v>
      </c>
      <c r="G658" s="168" t="s">
        <v>277</v>
      </c>
      <c r="H658" s="169">
        <v>76.125</v>
      </c>
      <c r="I658" s="170"/>
      <c r="J658" s="171">
        <f>ROUND(I658*H658,0)</f>
        <v>0</v>
      </c>
      <c r="K658" s="167" t="s">
        <v>221</v>
      </c>
      <c r="L658" s="34"/>
      <c r="M658" s="172" t="s">
        <v>3</v>
      </c>
      <c r="N658" s="173" t="s">
        <v>44</v>
      </c>
      <c r="O658" s="35"/>
      <c r="P658" s="174">
        <f>O658*H658</f>
        <v>0</v>
      </c>
      <c r="Q658" s="174">
        <v>0</v>
      </c>
      <c r="R658" s="174">
        <f>Q658*H658</f>
        <v>0</v>
      </c>
      <c r="S658" s="174">
        <v>1.098E-2</v>
      </c>
      <c r="T658" s="175">
        <f>S658*H658</f>
        <v>0.8358525</v>
      </c>
      <c r="AR658" s="17" t="s">
        <v>308</v>
      </c>
      <c r="AT658" s="17" t="s">
        <v>217</v>
      </c>
      <c r="AU658" s="17" t="s">
        <v>81</v>
      </c>
      <c r="AY658" s="17" t="s">
        <v>215</v>
      </c>
      <c r="BE658" s="176">
        <f>IF(N658="základní",J658,0)</f>
        <v>0</v>
      </c>
      <c r="BF658" s="176">
        <f>IF(N658="snížená",J658,0)</f>
        <v>0</v>
      </c>
      <c r="BG658" s="176">
        <f>IF(N658="zákl. přenesená",J658,0)</f>
        <v>0</v>
      </c>
      <c r="BH658" s="176">
        <f>IF(N658="sníž. přenesená",J658,0)</f>
        <v>0</v>
      </c>
      <c r="BI658" s="176">
        <f>IF(N658="nulová",J658,0)</f>
        <v>0</v>
      </c>
      <c r="BJ658" s="17" t="s">
        <v>9</v>
      </c>
      <c r="BK658" s="176">
        <f>ROUND(I658*H658,0)</f>
        <v>0</v>
      </c>
      <c r="BL658" s="17" t="s">
        <v>308</v>
      </c>
      <c r="BM658" s="17" t="s">
        <v>1048</v>
      </c>
    </row>
    <row r="659" spans="2:65" s="11" customFormat="1" x14ac:dyDescent="0.3">
      <c r="B659" s="177"/>
      <c r="D659" s="178" t="s">
        <v>224</v>
      </c>
      <c r="E659" s="179" t="s">
        <v>3</v>
      </c>
      <c r="F659" s="180" t="s">
        <v>1049</v>
      </c>
      <c r="H659" s="181">
        <v>19.125</v>
      </c>
      <c r="I659" s="182"/>
      <c r="L659" s="177"/>
      <c r="M659" s="183"/>
      <c r="N659" s="184"/>
      <c r="O659" s="184"/>
      <c r="P659" s="184"/>
      <c r="Q659" s="184"/>
      <c r="R659" s="184"/>
      <c r="S659" s="184"/>
      <c r="T659" s="185"/>
      <c r="AT659" s="179" t="s">
        <v>224</v>
      </c>
      <c r="AU659" s="179" t="s">
        <v>81</v>
      </c>
      <c r="AV659" s="11" t="s">
        <v>81</v>
      </c>
      <c r="AW659" s="11" t="s">
        <v>36</v>
      </c>
      <c r="AX659" s="11" t="s">
        <v>73</v>
      </c>
      <c r="AY659" s="179" t="s">
        <v>215</v>
      </c>
    </row>
    <row r="660" spans="2:65" s="11" customFormat="1" x14ac:dyDescent="0.3">
      <c r="B660" s="177"/>
      <c r="D660" s="178" t="s">
        <v>224</v>
      </c>
      <c r="E660" s="179" t="s">
        <v>3</v>
      </c>
      <c r="F660" s="180" t="s">
        <v>1050</v>
      </c>
      <c r="H660" s="181">
        <v>57</v>
      </c>
      <c r="I660" s="182"/>
      <c r="L660" s="177"/>
      <c r="M660" s="183"/>
      <c r="N660" s="184"/>
      <c r="O660" s="184"/>
      <c r="P660" s="184"/>
      <c r="Q660" s="184"/>
      <c r="R660" s="184"/>
      <c r="S660" s="184"/>
      <c r="T660" s="185"/>
      <c r="AT660" s="179" t="s">
        <v>224</v>
      </c>
      <c r="AU660" s="179" t="s">
        <v>81</v>
      </c>
      <c r="AV660" s="11" t="s">
        <v>81</v>
      </c>
      <c r="AW660" s="11" t="s">
        <v>36</v>
      </c>
      <c r="AX660" s="11" t="s">
        <v>73</v>
      </c>
      <c r="AY660" s="179" t="s">
        <v>215</v>
      </c>
    </row>
    <row r="661" spans="2:65" s="12" customFormat="1" x14ac:dyDescent="0.3">
      <c r="B661" s="186"/>
      <c r="D661" s="195" t="s">
        <v>224</v>
      </c>
      <c r="E661" s="207" t="s">
        <v>3</v>
      </c>
      <c r="F661" s="208" t="s">
        <v>266</v>
      </c>
      <c r="H661" s="209">
        <v>76.125</v>
      </c>
      <c r="I661" s="190"/>
      <c r="L661" s="186"/>
      <c r="M661" s="191"/>
      <c r="N661" s="192"/>
      <c r="O661" s="192"/>
      <c r="P661" s="192"/>
      <c r="Q661" s="192"/>
      <c r="R661" s="192"/>
      <c r="S661" s="192"/>
      <c r="T661" s="193"/>
      <c r="AT661" s="187" t="s">
        <v>224</v>
      </c>
      <c r="AU661" s="187" t="s">
        <v>81</v>
      </c>
      <c r="AV661" s="12" t="s">
        <v>229</v>
      </c>
      <c r="AW661" s="12" t="s">
        <v>36</v>
      </c>
      <c r="AX661" s="12" t="s">
        <v>9</v>
      </c>
      <c r="AY661" s="187" t="s">
        <v>215</v>
      </c>
    </row>
    <row r="662" spans="2:65" s="1" customFormat="1" ht="22.5" customHeight="1" x14ac:dyDescent="0.3">
      <c r="B662" s="164"/>
      <c r="C662" s="165" t="s">
        <v>1051</v>
      </c>
      <c r="D662" s="165" t="s">
        <v>217</v>
      </c>
      <c r="E662" s="166" t="s">
        <v>1052</v>
      </c>
      <c r="F662" s="167" t="s">
        <v>1053</v>
      </c>
      <c r="G662" s="168" t="s">
        <v>277</v>
      </c>
      <c r="H662" s="169">
        <v>76.125</v>
      </c>
      <c r="I662" s="170"/>
      <c r="J662" s="171">
        <f>ROUND(I662*H662,0)</f>
        <v>0</v>
      </c>
      <c r="K662" s="167" t="s">
        <v>221</v>
      </c>
      <c r="L662" s="34"/>
      <c r="M662" s="172" t="s">
        <v>3</v>
      </c>
      <c r="N662" s="173" t="s">
        <v>44</v>
      </c>
      <c r="O662" s="35"/>
      <c r="P662" s="174">
        <f>O662*H662</f>
        <v>0</v>
      </c>
      <c r="Q662" s="174">
        <v>0</v>
      </c>
      <c r="R662" s="174">
        <f>Q662*H662</f>
        <v>0</v>
      </c>
      <c r="S662" s="174">
        <v>8.0000000000000002E-3</v>
      </c>
      <c r="T662" s="175">
        <f>S662*H662</f>
        <v>0.60899999999999999</v>
      </c>
      <c r="AR662" s="17" t="s">
        <v>308</v>
      </c>
      <c r="AT662" s="17" t="s">
        <v>217</v>
      </c>
      <c r="AU662" s="17" t="s">
        <v>81</v>
      </c>
      <c r="AY662" s="17" t="s">
        <v>215</v>
      </c>
      <c r="BE662" s="176">
        <f>IF(N662="základní",J662,0)</f>
        <v>0</v>
      </c>
      <c r="BF662" s="176">
        <f>IF(N662="snížená",J662,0)</f>
        <v>0</v>
      </c>
      <c r="BG662" s="176">
        <f>IF(N662="zákl. přenesená",J662,0)</f>
        <v>0</v>
      </c>
      <c r="BH662" s="176">
        <f>IF(N662="sníž. přenesená",J662,0)</f>
        <v>0</v>
      </c>
      <c r="BI662" s="176">
        <f>IF(N662="nulová",J662,0)</f>
        <v>0</v>
      </c>
      <c r="BJ662" s="17" t="s">
        <v>9</v>
      </c>
      <c r="BK662" s="176">
        <f>ROUND(I662*H662,0)</f>
        <v>0</v>
      </c>
      <c r="BL662" s="17" t="s">
        <v>308</v>
      </c>
      <c r="BM662" s="17" t="s">
        <v>1054</v>
      </c>
    </row>
    <row r="663" spans="2:65" s="1" customFormat="1" ht="22.5" customHeight="1" x14ac:dyDescent="0.3">
      <c r="B663" s="164"/>
      <c r="C663" s="210" t="s">
        <v>1055</v>
      </c>
      <c r="D663" s="210" t="s">
        <v>486</v>
      </c>
      <c r="E663" s="211" t="s">
        <v>1056</v>
      </c>
      <c r="F663" s="212" t="s">
        <v>1057</v>
      </c>
      <c r="G663" s="213" t="s">
        <v>311</v>
      </c>
      <c r="H663" s="214">
        <v>1</v>
      </c>
      <c r="I663" s="215"/>
      <c r="J663" s="216">
        <f>ROUND(I663*H663,0)</f>
        <v>0</v>
      </c>
      <c r="K663" s="212" t="s">
        <v>544</v>
      </c>
      <c r="L663" s="217"/>
      <c r="M663" s="218" t="s">
        <v>3</v>
      </c>
      <c r="N663" s="219" t="s">
        <v>44</v>
      </c>
      <c r="O663" s="35"/>
      <c r="P663" s="174">
        <f>O663*H663</f>
        <v>0</v>
      </c>
      <c r="Q663" s="174">
        <v>0</v>
      </c>
      <c r="R663" s="174">
        <f>Q663*H663</f>
        <v>0</v>
      </c>
      <c r="S663" s="174">
        <v>0</v>
      </c>
      <c r="T663" s="175">
        <f>S663*H663</f>
        <v>0</v>
      </c>
      <c r="AR663" s="17" t="s">
        <v>417</v>
      </c>
      <c r="AT663" s="17" t="s">
        <v>486</v>
      </c>
      <c r="AU663" s="17" t="s">
        <v>81</v>
      </c>
      <c r="AY663" s="17" t="s">
        <v>215</v>
      </c>
      <c r="BE663" s="176">
        <f>IF(N663="základní",J663,0)</f>
        <v>0</v>
      </c>
      <c r="BF663" s="176">
        <f>IF(N663="snížená",J663,0)</f>
        <v>0</v>
      </c>
      <c r="BG663" s="176">
        <f>IF(N663="zákl. přenesená",J663,0)</f>
        <v>0</v>
      </c>
      <c r="BH663" s="176">
        <f>IF(N663="sníž. přenesená",J663,0)</f>
        <v>0</v>
      </c>
      <c r="BI663" s="176">
        <f>IF(N663="nulová",J663,0)</f>
        <v>0</v>
      </c>
      <c r="BJ663" s="17" t="s">
        <v>9</v>
      </c>
      <c r="BK663" s="176">
        <f>ROUND(I663*H663,0)</f>
        <v>0</v>
      </c>
      <c r="BL663" s="17" t="s">
        <v>308</v>
      </c>
      <c r="BM663" s="17" t="s">
        <v>1058</v>
      </c>
    </row>
    <row r="664" spans="2:65" s="1" customFormat="1" ht="31.5" customHeight="1" x14ac:dyDescent="0.3">
      <c r="B664" s="164"/>
      <c r="C664" s="165" t="s">
        <v>1059</v>
      </c>
      <c r="D664" s="165" t="s">
        <v>217</v>
      </c>
      <c r="E664" s="166" t="s">
        <v>1060</v>
      </c>
      <c r="F664" s="167" t="s">
        <v>1061</v>
      </c>
      <c r="G664" s="168" t="s">
        <v>311</v>
      </c>
      <c r="H664" s="169">
        <v>29</v>
      </c>
      <c r="I664" s="170"/>
      <c r="J664" s="171">
        <f>ROUND(I664*H664,0)</f>
        <v>0</v>
      </c>
      <c r="K664" s="167" t="s">
        <v>221</v>
      </c>
      <c r="L664" s="34"/>
      <c r="M664" s="172" t="s">
        <v>3</v>
      </c>
      <c r="N664" s="173" t="s">
        <v>44</v>
      </c>
      <c r="O664" s="35"/>
      <c r="P664" s="174">
        <f>O664*H664</f>
        <v>0</v>
      </c>
      <c r="Q664" s="174">
        <v>0</v>
      </c>
      <c r="R664" s="174">
        <f>Q664*H664</f>
        <v>0</v>
      </c>
      <c r="S664" s="174">
        <v>6.0000000000000001E-3</v>
      </c>
      <c r="T664" s="175">
        <f>S664*H664</f>
        <v>0.17400000000000002</v>
      </c>
      <c r="AR664" s="17" t="s">
        <v>308</v>
      </c>
      <c r="AT664" s="17" t="s">
        <v>217</v>
      </c>
      <c r="AU664" s="17" t="s">
        <v>81</v>
      </c>
      <c r="AY664" s="17" t="s">
        <v>215</v>
      </c>
      <c r="BE664" s="176">
        <f>IF(N664="základní",J664,0)</f>
        <v>0</v>
      </c>
      <c r="BF664" s="176">
        <f>IF(N664="snížená",J664,0)</f>
        <v>0</v>
      </c>
      <c r="BG664" s="176">
        <f>IF(N664="zákl. přenesená",J664,0)</f>
        <v>0</v>
      </c>
      <c r="BH664" s="176">
        <f>IF(N664="sníž. přenesená",J664,0)</f>
        <v>0</v>
      </c>
      <c r="BI664" s="176">
        <f>IF(N664="nulová",J664,0)</f>
        <v>0</v>
      </c>
      <c r="BJ664" s="17" t="s">
        <v>9</v>
      </c>
      <c r="BK664" s="176">
        <f>ROUND(I664*H664,0)</f>
        <v>0</v>
      </c>
      <c r="BL664" s="17" t="s">
        <v>308</v>
      </c>
      <c r="BM664" s="17" t="s">
        <v>1062</v>
      </c>
    </row>
    <row r="665" spans="2:65" s="11" customFormat="1" x14ac:dyDescent="0.3">
      <c r="B665" s="177"/>
      <c r="D665" s="178" t="s">
        <v>224</v>
      </c>
      <c r="E665" s="179" t="s">
        <v>3</v>
      </c>
      <c r="F665" s="180" t="s">
        <v>1063</v>
      </c>
      <c r="H665" s="181">
        <v>10</v>
      </c>
      <c r="I665" s="182"/>
      <c r="L665" s="177"/>
      <c r="M665" s="183"/>
      <c r="N665" s="184"/>
      <c r="O665" s="184"/>
      <c r="P665" s="184"/>
      <c r="Q665" s="184"/>
      <c r="R665" s="184"/>
      <c r="S665" s="184"/>
      <c r="T665" s="185"/>
      <c r="AT665" s="179" t="s">
        <v>224</v>
      </c>
      <c r="AU665" s="179" t="s">
        <v>81</v>
      </c>
      <c r="AV665" s="11" t="s">
        <v>81</v>
      </c>
      <c r="AW665" s="11" t="s">
        <v>36</v>
      </c>
      <c r="AX665" s="11" t="s">
        <v>73</v>
      </c>
      <c r="AY665" s="179" t="s">
        <v>215</v>
      </c>
    </row>
    <row r="666" spans="2:65" s="11" customFormat="1" x14ac:dyDescent="0.3">
      <c r="B666" s="177"/>
      <c r="D666" s="178" t="s">
        <v>224</v>
      </c>
      <c r="E666" s="179" t="s">
        <v>3</v>
      </c>
      <c r="F666" s="180" t="s">
        <v>1064</v>
      </c>
      <c r="H666" s="181">
        <v>14</v>
      </c>
      <c r="I666" s="182"/>
      <c r="L666" s="177"/>
      <c r="M666" s="183"/>
      <c r="N666" s="184"/>
      <c r="O666" s="184"/>
      <c r="P666" s="184"/>
      <c r="Q666" s="184"/>
      <c r="R666" s="184"/>
      <c r="S666" s="184"/>
      <c r="T666" s="185"/>
      <c r="AT666" s="179" t="s">
        <v>224</v>
      </c>
      <c r="AU666" s="179" t="s">
        <v>81</v>
      </c>
      <c r="AV666" s="11" t="s">
        <v>81</v>
      </c>
      <c r="AW666" s="11" t="s">
        <v>36</v>
      </c>
      <c r="AX666" s="11" t="s">
        <v>73</v>
      </c>
      <c r="AY666" s="179" t="s">
        <v>215</v>
      </c>
    </row>
    <row r="667" spans="2:65" s="11" customFormat="1" x14ac:dyDescent="0.3">
      <c r="B667" s="177"/>
      <c r="D667" s="178" t="s">
        <v>224</v>
      </c>
      <c r="E667" s="179" t="s">
        <v>3</v>
      </c>
      <c r="F667" s="180" t="s">
        <v>1065</v>
      </c>
      <c r="H667" s="181">
        <v>5</v>
      </c>
      <c r="I667" s="182"/>
      <c r="L667" s="177"/>
      <c r="M667" s="183"/>
      <c r="N667" s="184"/>
      <c r="O667" s="184"/>
      <c r="P667" s="184"/>
      <c r="Q667" s="184"/>
      <c r="R667" s="184"/>
      <c r="S667" s="184"/>
      <c r="T667" s="185"/>
      <c r="AT667" s="179" t="s">
        <v>224</v>
      </c>
      <c r="AU667" s="179" t="s">
        <v>81</v>
      </c>
      <c r="AV667" s="11" t="s">
        <v>81</v>
      </c>
      <c r="AW667" s="11" t="s">
        <v>36</v>
      </c>
      <c r="AX667" s="11" t="s">
        <v>73</v>
      </c>
      <c r="AY667" s="179" t="s">
        <v>215</v>
      </c>
    </row>
    <row r="668" spans="2:65" s="12" customFormat="1" x14ac:dyDescent="0.3">
      <c r="B668" s="186"/>
      <c r="D668" s="195" t="s">
        <v>224</v>
      </c>
      <c r="E668" s="207" t="s">
        <v>3</v>
      </c>
      <c r="F668" s="208" t="s">
        <v>266</v>
      </c>
      <c r="H668" s="209">
        <v>29</v>
      </c>
      <c r="I668" s="190"/>
      <c r="L668" s="186"/>
      <c r="M668" s="191"/>
      <c r="N668" s="192"/>
      <c r="O668" s="192"/>
      <c r="P668" s="192"/>
      <c r="Q668" s="192"/>
      <c r="R668" s="192"/>
      <c r="S668" s="192"/>
      <c r="T668" s="193"/>
      <c r="AT668" s="187" t="s">
        <v>224</v>
      </c>
      <c r="AU668" s="187" t="s">
        <v>81</v>
      </c>
      <c r="AV668" s="12" t="s">
        <v>229</v>
      </c>
      <c r="AW668" s="12" t="s">
        <v>36</v>
      </c>
      <c r="AX668" s="12" t="s">
        <v>9</v>
      </c>
      <c r="AY668" s="187" t="s">
        <v>215</v>
      </c>
    </row>
    <row r="669" spans="2:65" s="1" customFormat="1" ht="31.5" customHeight="1" x14ac:dyDescent="0.3">
      <c r="B669" s="164"/>
      <c r="C669" s="165" t="s">
        <v>1066</v>
      </c>
      <c r="D669" s="165" t="s">
        <v>217</v>
      </c>
      <c r="E669" s="166" t="s">
        <v>1067</v>
      </c>
      <c r="F669" s="167" t="s">
        <v>1068</v>
      </c>
      <c r="G669" s="168" t="s">
        <v>277</v>
      </c>
      <c r="H669" s="169">
        <v>9.15</v>
      </c>
      <c r="I669" s="170"/>
      <c r="J669" s="171">
        <f>ROUND(I669*H669,0)</f>
        <v>0</v>
      </c>
      <c r="K669" s="167" t="s">
        <v>221</v>
      </c>
      <c r="L669" s="34"/>
      <c r="M669" s="172" t="s">
        <v>3</v>
      </c>
      <c r="N669" s="173" t="s">
        <v>44</v>
      </c>
      <c r="O669" s="35"/>
      <c r="P669" s="174">
        <f>O669*H669</f>
        <v>0</v>
      </c>
      <c r="Q669" s="174">
        <v>2.4988529999999998E-4</v>
      </c>
      <c r="R669" s="174">
        <f>Q669*H669</f>
        <v>2.286450495E-3</v>
      </c>
      <c r="S669" s="174">
        <v>0</v>
      </c>
      <c r="T669" s="175">
        <f>S669*H669</f>
        <v>0</v>
      </c>
      <c r="AR669" s="17" t="s">
        <v>308</v>
      </c>
      <c r="AT669" s="17" t="s">
        <v>217</v>
      </c>
      <c r="AU669" s="17" t="s">
        <v>81</v>
      </c>
      <c r="AY669" s="17" t="s">
        <v>215</v>
      </c>
      <c r="BE669" s="176">
        <f>IF(N669="základní",J669,0)</f>
        <v>0</v>
      </c>
      <c r="BF669" s="176">
        <f>IF(N669="snížená",J669,0)</f>
        <v>0</v>
      </c>
      <c r="BG669" s="176">
        <f>IF(N669="zákl. přenesená",J669,0)</f>
        <v>0</v>
      </c>
      <c r="BH669" s="176">
        <f>IF(N669="sníž. přenesená",J669,0)</f>
        <v>0</v>
      </c>
      <c r="BI669" s="176">
        <f>IF(N669="nulová",J669,0)</f>
        <v>0</v>
      </c>
      <c r="BJ669" s="17" t="s">
        <v>9</v>
      </c>
      <c r="BK669" s="176">
        <f>ROUND(I669*H669,0)</f>
        <v>0</v>
      </c>
      <c r="BL669" s="17" t="s">
        <v>308</v>
      </c>
      <c r="BM669" s="17" t="s">
        <v>1069</v>
      </c>
    </row>
    <row r="670" spans="2:65" s="11" customFormat="1" x14ac:dyDescent="0.3">
      <c r="B670" s="177"/>
      <c r="D670" s="178" t="s">
        <v>224</v>
      </c>
      <c r="E670" s="179" t="s">
        <v>3</v>
      </c>
      <c r="F670" s="180" t="s">
        <v>1070</v>
      </c>
      <c r="H670" s="181">
        <v>2.4</v>
      </c>
      <c r="I670" s="182"/>
      <c r="L670" s="177"/>
      <c r="M670" s="183"/>
      <c r="N670" s="184"/>
      <c r="O670" s="184"/>
      <c r="P670" s="184"/>
      <c r="Q670" s="184"/>
      <c r="R670" s="184"/>
      <c r="S670" s="184"/>
      <c r="T670" s="185"/>
      <c r="AT670" s="179" t="s">
        <v>224</v>
      </c>
      <c r="AU670" s="179" t="s">
        <v>81</v>
      </c>
      <c r="AV670" s="11" t="s">
        <v>81</v>
      </c>
      <c r="AW670" s="11" t="s">
        <v>36</v>
      </c>
      <c r="AX670" s="11" t="s">
        <v>73</v>
      </c>
      <c r="AY670" s="179" t="s">
        <v>215</v>
      </c>
    </row>
    <row r="671" spans="2:65" s="11" customFormat="1" x14ac:dyDescent="0.3">
      <c r="B671" s="177"/>
      <c r="D671" s="178" t="s">
        <v>224</v>
      </c>
      <c r="E671" s="179" t="s">
        <v>3</v>
      </c>
      <c r="F671" s="180" t="s">
        <v>1071</v>
      </c>
      <c r="H671" s="181">
        <v>6.75</v>
      </c>
      <c r="I671" s="182"/>
      <c r="L671" s="177"/>
      <c r="M671" s="183"/>
      <c r="N671" s="184"/>
      <c r="O671" s="184"/>
      <c r="P671" s="184"/>
      <c r="Q671" s="184"/>
      <c r="R671" s="184"/>
      <c r="S671" s="184"/>
      <c r="T671" s="185"/>
      <c r="AT671" s="179" t="s">
        <v>224</v>
      </c>
      <c r="AU671" s="179" t="s">
        <v>81</v>
      </c>
      <c r="AV671" s="11" t="s">
        <v>81</v>
      </c>
      <c r="AW671" s="11" t="s">
        <v>36</v>
      </c>
      <c r="AX671" s="11" t="s">
        <v>73</v>
      </c>
      <c r="AY671" s="179" t="s">
        <v>215</v>
      </c>
    </row>
    <row r="672" spans="2:65" s="12" customFormat="1" x14ac:dyDescent="0.3">
      <c r="B672" s="186"/>
      <c r="D672" s="195" t="s">
        <v>224</v>
      </c>
      <c r="E672" s="207" t="s">
        <v>3</v>
      </c>
      <c r="F672" s="208" t="s">
        <v>266</v>
      </c>
      <c r="H672" s="209">
        <v>9.15</v>
      </c>
      <c r="I672" s="190"/>
      <c r="L672" s="186"/>
      <c r="M672" s="191"/>
      <c r="N672" s="192"/>
      <c r="O672" s="192"/>
      <c r="P672" s="192"/>
      <c r="Q672" s="192"/>
      <c r="R672" s="192"/>
      <c r="S672" s="192"/>
      <c r="T672" s="193"/>
      <c r="AT672" s="187" t="s">
        <v>224</v>
      </c>
      <c r="AU672" s="187" t="s">
        <v>81</v>
      </c>
      <c r="AV672" s="12" t="s">
        <v>229</v>
      </c>
      <c r="AW672" s="12" t="s">
        <v>36</v>
      </c>
      <c r="AX672" s="12" t="s">
        <v>9</v>
      </c>
      <c r="AY672" s="187" t="s">
        <v>215</v>
      </c>
    </row>
    <row r="673" spans="2:65" s="1" customFormat="1" ht="22.5" customHeight="1" x14ac:dyDescent="0.3">
      <c r="B673" s="164"/>
      <c r="C673" s="210" t="s">
        <v>1072</v>
      </c>
      <c r="D673" s="210" t="s">
        <v>486</v>
      </c>
      <c r="E673" s="211" t="s">
        <v>1073</v>
      </c>
      <c r="F673" s="212" t="s">
        <v>1074</v>
      </c>
      <c r="G673" s="213" t="s">
        <v>277</v>
      </c>
      <c r="H673" s="214">
        <v>9.15</v>
      </c>
      <c r="I673" s="215"/>
      <c r="J673" s="216">
        <f>ROUND(I673*H673,0)</f>
        <v>0</v>
      </c>
      <c r="K673" s="212" t="s">
        <v>3</v>
      </c>
      <c r="L673" s="217"/>
      <c r="M673" s="218" t="s">
        <v>3</v>
      </c>
      <c r="N673" s="219" t="s">
        <v>44</v>
      </c>
      <c r="O673" s="35"/>
      <c r="P673" s="174">
        <f>O673*H673</f>
        <v>0</v>
      </c>
      <c r="Q673" s="174">
        <v>0.02</v>
      </c>
      <c r="R673" s="174">
        <f>Q673*H673</f>
        <v>0.18300000000000002</v>
      </c>
      <c r="S673" s="174">
        <v>0</v>
      </c>
      <c r="T673" s="175">
        <f>S673*H673</f>
        <v>0</v>
      </c>
      <c r="AR673" s="17" t="s">
        <v>417</v>
      </c>
      <c r="AT673" s="17" t="s">
        <v>486</v>
      </c>
      <c r="AU673" s="17" t="s">
        <v>81</v>
      </c>
      <c r="AY673" s="17" t="s">
        <v>215</v>
      </c>
      <c r="BE673" s="176">
        <f>IF(N673="základní",J673,0)</f>
        <v>0</v>
      </c>
      <c r="BF673" s="176">
        <f>IF(N673="snížená",J673,0)</f>
        <v>0</v>
      </c>
      <c r="BG673" s="176">
        <f>IF(N673="zákl. přenesená",J673,0)</f>
        <v>0</v>
      </c>
      <c r="BH673" s="176">
        <f>IF(N673="sníž. přenesená",J673,0)</f>
        <v>0</v>
      </c>
      <c r="BI673" s="176">
        <f>IF(N673="nulová",J673,0)</f>
        <v>0</v>
      </c>
      <c r="BJ673" s="17" t="s">
        <v>9</v>
      </c>
      <c r="BK673" s="176">
        <f>ROUND(I673*H673,0)</f>
        <v>0</v>
      </c>
      <c r="BL673" s="17" t="s">
        <v>308</v>
      </c>
      <c r="BM673" s="17" t="s">
        <v>1075</v>
      </c>
    </row>
    <row r="674" spans="2:65" s="11" customFormat="1" x14ac:dyDescent="0.3">
      <c r="B674" s="177"/>
      <c r="D674" s="178" t="s">
        <v>224</v>
      </c>
      <c r="E674" s="179" t="s">
        <v>3</v>
      </c>
      <c r="F674" s="180" t="s">
        <v>1070</v>
      </c>
      <c r="H674" s="181">
        <v>2.4</v>
      </c>
      <c r="I674" s="182"/>
      <c r="L674" s="177"/>
      <c r="M674" s="183"/>
      <c r="N674" s="184"/>
      <c r="O674" s="184"/>
      <c r="P674" s="184"/>
      <c r="Q674" s="184"/>
      <c r="R674" s="184"/>
      <c r="S674" s="184"/>
      <c r="T674" s="185"/>
      <c r="AT674" s="179" t="s">
        <v>224</v>
      </c>
      <c r="AU674" s="179" t="s">
        <v>81</v>
      </c>
      <c r="AV674" s="11" t="s">
        <v>81</v>
      </c>
      <c r="AW674" s="11" t="s">
        <v>36</v>
      </c>
      <c r="AX674" s="11" t="s">
        <v>73</v>
      </c>
      <c r="AY674" s="179" t="s">
        <v>215</v>
      </c>
    </row>
    <row r="675" spans="2:65" s="11" customFormat="1" x14ac:dyDescent="0.3">
      <c r="B675" s="177"/>
      <c r="D675" s="178" t="s">
        <v>224</v>
      </c>
      <c r="E675" s="179" t="s">
        <v>3</v>
      </c>
      <c r="F675" s="180" t="s">
        <v>1071</v>
      </c>
      <c r="H675" s="181">
        <v>6.75</v>
      </c>
      <c r="I675" s="182"/>
      <c r="L675" s="177"/>
      <c r="M675" s="183"/>
      <c r="N675" s="184"/>
      <c r="O675" s="184"/>
      <c r="P675" s="184"/>
      <c r="Q675" s="184"/>
      <c r="R675" s="184"/>
      <c r="S675" s="184"/>
      <c r="T675" s="185"/>
      <c r="AT675" s="179" t="s">
        <v>224</v>
      </c>
      <c r="AU675" s="179" t="s">
        <v>81</v>
      </c>
      <c r="AV675" s="11" t="s">
        <v>81</v>
      </c>
      <c r="AW675" s="11" t="s">
        <v>36</v>
      </c>
      <c r="AX675" s="11" t="s">
        <v>73</v>
      </c>
      <c r="AY675" s="179" t="s">
        <v>215</v>
      </c>
    </row>
    <row r="676" spans="2:65" s="12" customFormat="1" x14ac:dyDescent="0.3">
      <c r="B676" s="186"/>
      <c r="D676" s="195" t="s">
        <v>224</v>
      </c>
      <c r="E676" s="207" t="s">
        <v>3</v>
      </c>
      <c r="F676" s="208" t="s">
        <v>266</v>
      </c>
      <c r="H676" s="209">
        <v>9.15</v>
      </c>
      <c r="I676" s="190"/>
      <c r="L676" s="186"/>
      <c r="M676" s="191"/>
      <c r="N676" s="192"/>
      <c r="O676" s="192"/>
      <c r="P676" s="192"/>
      <c r="Q676" s="192"/>
      <c r="R676" s="192"/>
      <c r="S676" s="192"/>
      <c r="T676" s="193"/>
      <c r="AT676" s="187" t="s">
        <v>224</v>
      </c>
      <c r="AU676" s="187" t="s">
        <v>81</v>
      </c>
      <c r="AV676" s="12" t="s">
        <v>229</v>
      </c>
      <c r="AW676" s="12" t="s">
        <v>36</v>
      </c>
      <c r="AX676" s="12" t="s">
        <v>9</v>
      </c>
      <c r="AY676" s="187" t="s">
        <v>215</v>
      </c>
    </row>
    <row r="677" spans="2:65" s="1" customFormat="1" ht="22.5" customHeight="1" x14ac:dyDescent="0.3">
      <c r="B677" s="164"/>
      <c r="C677" s="165" t="s">
        <v>1076</v>
      </c>
      <c r="D677" s="165" t="s">
        <v>217</v>
      </c>
      <c r="E677" s="166" t="s">
        <v>1077</v>
      </c>
      <c r="F677" s="167" t="s">
        <v>1078</v>
      </c>
      <c r="G677" s="168" t="s">
        <v>277</v>
      </c>
      <c r="H677" s="169">
        <v>2.31</v>
      </c>
      <c r="I677" s="170"/>
      <c r="J677" s="171">
        <f>ROUND(I677*H677,0)</f>
        <v>0</v>
      </c>
      <c r="K677" s="167" t="s">
        <v>221</v>
      </c>
      <c r="L677" s="34"/>
      <c r="M677" s="172" t="s">
        <v>3</v>
      </c>
      <c r="N677" s="173" t="s">
        <v>44</v>
      </c>
      <c r="O677" s="35"/>
      <c r="P677" s="174">
        <f>O677*H677</f>
        <v>0</v>
      </c>
      <c r="Q677" s="174">
        <v>2.614998E-4</v>
      </c>
      <c r="R677" s="174">
        <f>Q677*H677</f>
        <v>6.0406453799999999E-4</v>
      </c>
      <c r="S677" s="174">
        <v>0</v>
      </c>
      <c r="T677" s="175">
        <f>S677*H677</f>
        <v>0</v>
      </c>
      <c r="AR677" s="17" t="s">
        <v>308</v>
      </c>
      <c r="AT677" s="17" t="s">
        <v>217</v>
      </c>
      <c r="AU677" s="17" t="s">
        <v>81</v>
      </c>
      <c r="AY677" s="17" t="s">
        <v>215</v>
      </c>
      <c r="BE677" s="176">
        <f>IF(N677="základní",J677,0)</f>
        <v>0</v>
      </c>
      <c r="BF677" s="176">
        <f>IF(N677="snížená",J677,0)</f>
        <v>0</v>
      </c>
      <c r="BG677" s="176">
        <f>IF(N677="zákl. přenesená",J677,0)</f>
        <v>0</v>
      </c>
      <c r="BH677" s="176">
        <f>IF(N677="sníž. přenesená",J677,0)</f>
        <v>0</v>
      </c>
      <c r="BI677" s="176">
        <f>IF(N677="nulová",J677,0)</f>
        <v>0</v>
      </c>
      <c r="BJ677" s="17" t="s">
        <v>9</v>
      </c>
      <c r="BK677" s="176">
        <f>ROUND(I677*H677,0)</f>
        <v>0</v>
      </c>
      <c r="BL677" s="17" t="s">
        <v>308</v>
      </c>
      <c r="BM677" s="17" t="s">
        <v>1079</v>
      </c>
    </row>
    <row r="678" spans="2:65" s="11" customFormat="1" x14ac:dyDescent="0.3">
      <c r="B678" s="177"/>
      <c r="D678" s="195" t="s">
        <v>224</v>
      </c>
      <c r="E678" s="204" t="s">
        <v>3</v>
      </c>
      <c r="F678" s="205" t="s">
        <v>1080</v>
      </c>
      <c r="H678" s="206">
        <v>2.31</v>
      </c>
      <c r="I678" s="182"/>
      <c r="L678" s="177"/>
      <c r="M678" s="183"/>
      <c r="N678" s="184"/>
      <c r="O678" s="184"/>
      <c r="P678" s="184"/>
      <c r="Q678" s="184"/>
      <c r="R678" s="184"/>
      <c r="S678" s="184"/>
      <c r="T678" s="185"/>
      <c r="AT678" s="179" t="s">
        <v>224</v>
      </c>
      <c r="AU678" s="179" t="s">
        <v>81</v>
      </c>
      <c r="AV678" s="11" t="s">
        <v>81</v>
      </c>
      <c r="AW678" s="11" t="s">
        <v>36</v>
      </c>
      <c r="AX678" s="11" t="s">
        <v>9</v>
      </c>
      <c r="AY678" s="179" t="s">
        <v>215</v>
      </c>
    </row>
    <row r="679" spans="2:65" s="1" customFormat="1" ht="22.5" customHeight="1" x14ac:dyDescent="0.3">
      <c r="B679" s="164"/>
      <c r="C679" s="210" t="s">
        <v>1081</v>
      </c>
      <c r="D679" s="210" t="s">
        <v>486</v>
      </c>
      <c r="E679" s="211" t="s">
        <v>1082</v>
      </c>
      <c r="F679" s="212" t="s">
        <v>1083</v>
      </c>
      <c r="G679" s="213" t="s">
        <v>277</v>
      </c>
      <c r="H679" s="214">
        <v>2.31</v>
      </c>
      <c r="I679" s="215"/>
      <c r="J679" s="216">
        <f>ROUND(I679*H679,0)</f>
        <v>0</v>
      </c>
      <c r="K679" s="212" t="s">
        <v>3</v>
      </c>
      <c r="L679" s="217"/>
      <c r="M679" s="218" t="s">
        <v>3</v>
      </c>
      <c r="N679" s="219" t="s">
        <v>44</v>
      </c>
      <c r="O679" s="35"/>
      <c r="P679" s="174">
        <f>O679*H679</f>
        <v>0</v>
      </c>
      <c r="Q679" s="174">
        <v>0.02</v>
      </c>
      <c r="R679" s="174">
        <f>Q679*H679</f>
        <v>4.6200000000000005E-2</v>
      </c>
      <c r="S679" s="174">
        <v>0</v>
      </c>
      <c r="T679" s="175">
        <f>S679*H679</f>
        <v>0</v>
      </c>
      <c r="AR679" s="17" t="s">
        <v>417</v>
      </c>
      <c r="AT679" s="17" t="s">
        <v>486</v>
      </c>
      <c r="AU679" s="17" t="s">
        <v>81</v>
      </c>
      <c r="AY679" s="17" t="s">
        <v>215</v>
      </c>
      <c r="BE679" s="176">
        <f>IF(N679="základní",J679,0)</f>
        <v>0</v>
      </c>
      <c r="BF679" s="176">
        <f>IF(N679="snížená",J679,0)</f>
        <v>0</v>
      </c>
      <c r="BG679" s="176">
        <f>IF(N679="zákl. přenesená",J679,0)</f>
        <v>0</v>
      </c>
      <c r="BH679" s="176">
        <f>IF(N679="sníž. přenesená",J679,0)</f>
        <v>0</v>
      </c>
      <c r="BI679" s="176">
        <f>IF(N679="nulová",J679,0)</f>
        <v>0</v>
      </c>
      <c r="BJ679" s="17" t="s">
        <v>9</v>
      </c>
      <c r="BK679" s="176">
        <f>ROUND(I679*H679,0)</f>
        <v>0</v>
      </c>
      <c r="BL679" s="17" t="s">
        <v>308</v>
      </c>
      <c r="BM679" s="17" t="s">
        <v>1084</v>
      </c>
    </row>
    <row r="680" spans="2:65" s="11" customFormat="1" x14ac:dyDescent="0.3">
      <c r="B680" s="177"/>
      <c r="D680" s="195" t="s">
        <v>224</v>
      </c>
      <c r="E680" s="204" t="s">
        <v>3</v>
      </c>
      <c r="F680" s="205" t="s">
        <v>1080</v>
      </c>
      <c r="H680" s="206">
        <v>2.31</v>
      </c>
      <c r="I680" s="182"/>
      <c r="L680" s="177"/>
      <c r="M680" s="183"/>
      <c r="N680" s="184"/>
      <c r="O680" s="184"/>
      <c r="P680" s="184"/>
      <c r="Q680" s="184"/>
      <c r="R680" s="184"/>
      <c r="S680" s="184"/>
      <c r="T680" s="185"/>
      <c r="AT680" s="179" t="s">
        <v>224</v>
      </c>
      <c r="AU680" s="179" t="s">
        <v>81</v>
      </c>
      <c r="AV680" s="11" t="s">
        <v>81</v>
      </c>
      <c r="AW680" s="11" t="s">
        <v>36</v>
      </c>
      <c r="AX680" s="11" t="s">
        <v>9</v>
      </c>
      <c r="AY680" s="179" t="s">
        <v>215</v>
      </c>
    </row>
    <row r="681" spans="2:65" s="1" customFormat="1" ht="22.5" customHeight="1" x14ac:dyDescent="0.3">
      <c r="B681" s="164"/>
      <c r="C681" s="165" t="s">
        <v>1085</v>
      </c>
      <c r="D681" s="165" t="s">
        <v>217</v>
      </c>
      <c r="E681" s="166" t="s">
        <v>1086</v>
      </c>
      <c r="F681" s="167" t="s">
        <v>1087</v>
      </c>
      <c r="G681" s="168" t="s">
        <v>311</v>
      </c>
      <c r="H681" s="169">
        <v>15</v>
      </c>
      <c r="I681" s="170"/>
      <c r="J681" s="171">
        <f>ROUND(I681*H681,0)</f>
        <v>0</v>
      </c>
      <c r="K681" s="167" t="s">
        <v>221</v>
      </c>
      <c r="L681" s="34"/>
      <c r="M681" s="172" t="s">
        <v>3</v>
      </c>
      <c r="N681" s="173" t="s">
        <v>44</v>
      </c>
      <c r="O681" s="35"/>
      <c r="P681" s="174">
        <f>O681*H681</f>
        <v>0</v>
      </c>
      <c r="Q681" s="174">
        <v>0</v>
      </c>
      <c r="R681" s="174">
        <f>Q681*H681</f>
        <v>0</v>
      </c>
      <c r="S681" s="174">
        <v>0</v>
      </c>
      <c r="T681" s="175">
        <f>S681*H681</f>
        <v>0</v>
      </c>
      <c r="AR681" s="17" t="s">
        <v>308</v>
      </c>
      <c r="AT681" s="17" t="s">
        <v>217</v>
      </c>
      <c r="AU681" s="17" t="s">
        <v>81</v>
      </c>
      <c r="AY681" s="17" t="s">
        <v>215</v>
      </c>
      <c r="BE681" s="176">
        <f>IF(N681="základní",J681,0)</f>
        <v>0</v>
      </c>
      <c r="BF681" s="176">
        <f>IF(N681="snížená",J681,0)</f>
        <v>0</v>
      </c>
      <c r="BG681" s="176">
        <f>IF(N681="zákl. přenesená",J681,0)</f>
        <v>0</v>
      </c>
      <c r="BH681" s="176">
        <f>IF(N681="sníž. přenesená",J681,0)</f>
        <v>0</v>
      </c>
      <c r="BI681" s="176">
        <f>IF(N681="nulová",J681,0)</f>
        <v>0</v>
      </c>
      <c r="BJ681" s="17" t="s">
        <v>9</v>
      </c>
      <c r="BK681" s="176">
        <f>ROUND(I681*H681,0)</f>
        <v>0</v>
      </c>
      <c r="BL681" s="17" t="s">
        <v>308</v>
      </c>
      <c r="BM681" s="17" t="s">
        <v>1088</v>
      </c>
    </row>
    <row r="682" spans="2:65" s="11" customFormat="1" x14ac:dyDescent="0.3">
      <c r="B682" s="177"/>
      <c r="D682" s="178" t="s">
        <v>224</v>
      </c>
      <c r="E682" s="179" t="s">
        <v>3</v>
      </c>
      <c r="F682" s="180" t="s">
        <v>1089</v>
      </c>
      <c r="H682" s="181">
        <v>2</v>
      </c>
      <c r="I682" s="182"/>
      <c r="L682" s="177"/>
      <c r="M682" s="183"/>
      <c r="N682" s="184"/>
      <c r="O682" s="184"/>
      <c r="P682" s="184"/>
      <c r="Q682" s="184"/>
      <c r="R682" s="184"/>
      <c r="S682" s="184"/>
      <c r="T682" s="185"/>
      <c r="AT682" s="179" t="s">
        <v>224</v>
      </c>
      <c r="AU682" s="179" t="s">
        <v>81</v>
      </c>
      <c r="AV682" s="11" t="s">
        <v>81</v>
      </c>
      <c r="AW682" s="11" t="s">
        <v>36</v>
      </c>
      <c r="AX682" s="11" t="s">
        <v>73</v>
      </c>
      <c r="AY682" s="179" t="s">
        <v>215</v>
      </c>
    </row>
    <row r="683" spans="2:65" s="11" customFormat="1" x14ac:dyDescent="0.3">
      <c r="B683" s="177"/>
      <c r="D683" s="178" t="s">
        <v>224</v>
      </c>
      <c r="E683" s="179" t="s">
        <v>3</v>
      </c>
      <c r="F683" s="180" t="s">
        <v>571</v>
      </c>
      <c r="H683" s="181">
        <v>1</v>
      </c>
      <c r="I683" s="182"/>
      <c r="L683" s="177"/>
      <c r="M683" s="183"/>
      <c r="N683" s="184"/>
      <c r="O683" s="184"/>
      <c r="P683" s="184"/>
      <c r="Q683" s="184"/>
      <c r="R683" s="184"/>
      <c r="S683" s="184"/>
      <c r="T683" s="185"/>
      <c r="AT683" s="179" t="s">
        <v>224</v>
      </c>
      <c r="AU683" s="179" t="s">
        <v>81</v>
      </c>
      <c r="AV683" s="11" t="s">
        <v>81</v>
      </c>
      <c r="AW683" s="11" t="s">
        <v>36</v>
      </c>
      <c r="AX683" s="11" t="s">
        <v>73</v>
      </c>
      <c r="AY683" s="179" t="s">
        <v>215</v>
      </c>
    </row>
    <row r="684" spans="2:65" s="11" customFormat="1" x14ac:dyDescent="0.3">
      <c r="B684" s="177"/>
      <c r="D684" s="178" t="s">
        <v>224</v>
      </c>
      <c r="E684" s="179" t="s">
        <v>3</v>
      </c>
      <c r="F684" s="180" t="s">
        <v>572</v>
      </c>
      <c r="H684" s="181">
        <v>7</v>
      </c>
      <c r="I684" s="182"/>
      <c r="L684" s="177"/>
      <c r="M684" s="183"/>
      <c r="N684" s="184"/>
      <c r="O684" s="184"/>
      <c r="P684" s="184"/>
      <c r="Q684" s="184"/>
      <c r="R684" s="184"/>
      <c r="S684" s="184"/>
      <c r="T684" s="185"/>
      <c r="AT684" s="179" t="s">
        <v>224</v>
      </c>
      <c r="AU684" s="179" t="s">
        <v>81</v>
      </c>
      <c r="AV684" s="11" t="s">
        <v>81</v>
      </c>
      <c r="AW684" s="11" t="s">
        <v>36</v>
      </c>
      <c r="AX684" s="11" t="s">
        <v>73</v>
      </c>
      <c r="AY684" s="179" t="s">
        <v>215</v>
      </c>
    </row>
    <row r="685" spans="2:65" s="11" customFormat="1" x14ac:dyDescent="0.3">
      <c r="B685" s="177"/>
      <c r="D685" s="178" t="s">
        <v>224</v>
      </c>
      <c r="E685" s="179" t="s">
        <v>3</v>
      </c>
      <c r="F685" s="180" t="s">
        <v>1090</v>
      </c>
      <c r="H685" s="181">
        <v>5</v>
      </c>
      <c r="I685" s="182"/>
      <c r="L685" s="177"/>
      <c r="M685" s="183"/>
      <c r="N685" s="184"/>
      <c r="O685" s="184"/>
      <c r="P685" s="184"/>
      <c r="Q685" s="184"/>
      <c r="R685" s="184"/>
      <c r="S685" s="184"/>
      <c r="T685" s="185"/>
      <c r="AT685" s="179" t="s">
        <v>224</v>
      </c>
      <c r="AU685" s="179" t="s">
        <v>81</v>
      </c>
      <c r="AV685" s="11" t="s">
        <v>81</v>
      </c>
      <c r="AW685" s="11" t="s">
        <v>36</v>
      </c>
      <c r="AX685" s="11" t="s">
        <v>73</v>
      </c>
      <c r="AY685" s="179" t="s">
        <v>215</v>
      </c>
    </row>
    <row r="686" spans="2:65" s="12" customFormat="1" x14ac:dyDescent="0.3">
      <c r="B686" s="186"/>
      <c r="D686" s="195" t="s">
        <v>224</v>
      </c>
      <c r="E686" s="207" t="s">
        <v>3</v>
      </c>
      <c r="F686" s="208" t="s">
        <v>266</v>
      </c>
      <c r="H686" s="209">
        <v>15</v>
      </c>
      <c r="I686" s="190"/>
      <c r="L686" s="186"/>
      <c r="M686" s="191"/>
      <c r="N686" s="192"/>
      <c r="O686" s="192"/>
      <c r="P686" s="192"/>
      <c r="Q686" s="192"/>
      <c r="R686" s="192"/>
      <c r="S686" s="192"/>
      <c r="T686" s="193"/>
      <c r="AT686" s="187" t="s">
        <v>224</v>
      </c>
      <c r="AU686" s="187" t="s">
        <v>81</v>
      </c>
      <c r="AV686" s="12" t="s">
        <v>229</v>
      </c>
      <c r="AW686" s="12" t="s">
        <v>36</v>
      </c>
      <c r="AX686" s="12" t="s">
        <v>9</v>
      </c>
      <c r="AY686" s="187" t="s">
        <v>215</v>
      </c>
    </row>
    <row r="687" spans="2:65" s="1" customFormat="1" ht="22.5" customHeight="1" x14ac:dyDescent="0.3">
      <c r="B687" s="164"/>
      <c r="C687" s="210" t="s">
        <v>1091</v>
      </c>
      <c r="D687" s="210" t="s">
        <v>486</v>
      </c>
      <c r="E687" s="211" t="s">
        <v>1092</v>
      </c>
      <c r="F687" s="212" t="s">
        <v>1093</v>
      </c>
      <c r="G687" s="213" t="s">
        <v>311</v>
      </c>
      <c r="H687" s="214">
        <v>6</v>
      </c>
      <c r="I687" s="215"/>
      <c r="J687" s="216">
        <f>ROUND(I687*H687,0)</f>
        <v>0</v>
      </c>
      <c r="K687" s="212" t="s">
        <v>3</v>
      </c>
      <c r="L687" s="217"/>
      <c r="M687" s="218" t="s">
        <v>3</v>
      </c>
      <c r="N687" s="219" t="s">
        <v>44</v>
      </c>
      <c r="O687" s="35"/>
      <c r="P687" s="174">
        <f>O687*H687</f>
        <v>0</v>
      </c>
      <c r="Q687" s="174">
        <v>1.2999999999999999E-2</v>
      </c>
      <c r="R687" s="174">
        <f>Q687*H687</f>
        <v>7.8E-2</v>
      </c>
      <c r="S687" s="174">
        <v>0</v>
      </c>
      <c r="T687" s="175">
        <f>S687*H687</f>
        <v>0</v>
      </c>
      <c r="AR687" s="17" t="s">
        <v>417</v>
      </c>
      <c r="AT687" s="17" t="s">
        <v>486</v>
      </c>
      <c r="AU687" s="17" t="s">
        <v>81</v>
      </c>
      <c r="AY687" s="17" t="s">
        <v>215</v>
      </c>
      <c r="BE687" s="176">
        <f>IF(N687="základní",J687,0)</f>
        <v>0</v>
      </c>
      <c r="BF687" s="176">
        <f>IF(N687="snížená",J687,0)</f>
        <v>0</v>
      </c>
      <c r="BG687" s="176">
        <f>IF(N687="zákl. přenesená",J687,0)</f>
        <v>0</v>
      </c>
      <c r="BH687" s="176">
        <f>IF(N687="sníž. přenesená",J687,0)</f>
        <v>0</v>
      </c>
      <c r="BI687" s="176">
        <f>IF(N687="nulová",J687,0)</f>
        <v>0</v>
      </c>
      <c r="BJ687" s="17" t="s">
        <v>9</v>
      </c>
      <c r="BK687" s="176">
        <f>ROUND(I687*H687,0)</f>
        <v>0</v>
      </c>
      <c r="BL687" s="17" t="s">
        <v>308</v>
      </c>
      <c r="BM687" s="17" t="s">
        <v>1094</v>
      </c>
    </row>
    <row r="688" spans="2:65" s="11" customFormat="1" x14ac:dyDescent="0.3">
      <c r="B688" s="177"/>
      <c r="D688" s="178" t="s">
        <v>224</v>
      </c>
      <c r="E688" s="179" t="s">
        <v>3</v>
      </c>
      <c r="F688" s="180" t="s">
        <v>571</v>
      </c>
      <c r="H688" s="181">
        <v>1</v>
      </c>
      <c r="I688" s="182"/>
      <c r="L688" s="177"/>
      <c r="M688" s="183"/>
      <c r="N688" s="184"/>
      <c r="O688" s="184"/>
      <c r="P688" s="184"/>
      <c r="Q688" s="184"/>
      <c r="R688" s="184"/>
      <c r="S688" s="184"/>
      <c r="T688" s="185"/>
      <c r="AT688" s="179" t="s">
        <v>224</v>
      </c>
      <c r="AU688" s="179" t="s">
        <v>81</v>
      </c>
      <c r="AV688" s="11" t="s">
        <v>81</v>
      </c>
      <c r="AW688" s="11" t="s">
        <v>36</v>
      </c>
      <c r="AX688" s="11" t="s">
        <v>73</v>
      </c>
      <c r="AY688" s="179" t="s">
        <v>215</v>
      </c>
    </row>
    <row r="689" spans="2:65" s="11" customFormat="1" x14ac:dyDescent="0.3">
      <c r="B689" s="177"/>
      <c r="D689" s="178" t="s">
        <v>224</v>
      </c>
      <c r="E689" s="179" t="s">
        <v>3</v>
      </c>
      <c r="F689" s="180" t="s">
        <v>1090</v>
      </c>
      <c r="H689" s="181">
        <v>5</v>
      </c>
      <c r="I689" s="182"/>
      <c r="L689" s="177"/>
      <c r="M689" s="183"/>
      <c r="N689" s="184"/>
      <c r="O689" s="184"/>
      <c r="P689" s="184"/>
      <c r="Q689" s="184"/>
      <c r="R689" s="184"/>
      <c r="S689" s="184"/>
      <c r="T689" s="185"/>
      <c r="AT689" s="179" t="s">
        <v>224</v>
      </c>
      <c r="AU689" s="179" t="s">
        <v>81</v>
      </c>
      <c r="AV689" s="11" t="s">
        <v>81</v>
      </c>
      <c r="AW689" s="11" t="s">
        <v>36</v>
      </c>
      <c r="AX689" s="11" t="s">
        <v>73</v>
      </c>
      <c r="AY689" s="179" t="s">
        <v>215</v>
      </c>
    </row>
    <row r="690" spans="2:65" s="12" customFormat="1" x14ac:dyDescent="0.3">
      <c r="B690" s="186"/>
      <c r="D690" s="195" t="s">
        <v>224</v>
      </c>
      <c r="E690" s="207" t="s">
        <v>3</v>
      </c>
      <c r="F690" s="208" t="s">
        <v>266</v>
      </c>
      <c r="H690" s="209">
        <v>6</v>
      </c>
      <c r="I690" s="190"/>
      <c r="L690" s="186"/>
      <c r="M690" s="191"/>
      <c r="N690" s="192"/>
      <c r="O690" s="192"/>
      <c r="P690" s="192"/>
      <c r="Q690" s="192"/>
      <c r="R690" s="192"/>
      <c r="S690" s="192"/>
      <c r="T690" s="193"/>
      <c r="AT690" s="187" t="s">
        <v>224</v>
      </c>
      <c r="AU690" s="187" t="s">
        <v>81</v>
      </c>
      <c r="AV690" s="12" t="s">
        <v>229</v>
      </c>
      <c r="AW690" s="12" t="s">
        <v>36</v>
      </c>
      <c r="AX690" s="12" t="s">
        <v>9</v>
      </c>
      <c r="AY690" s="187" t="s">
        <v>215</v>
      </c>
    </row>
    <row r="691" spans="2:65" s="1" customFormat="1" ht="22.5" customHeight="1" x14ac:dyDescent="0.3">
      <c r="B691" s="164"/>
      <c r="C691" s="210" t="s">
        <v>1095</v>
      </c>
      <c r="D691" s="210" t="s">
        <v>486</v>
      </c>
      <c r="E691" s="211" t="s">
        <v>1096</v>
      </c>
      <c r="F691" s="212" t="s">
        <v>1097</v>
      </c>
      <c r="G691" s="213" t="s">
        <v>311</v>
      </c>
      <c r="H691" s="214">
        <v>7</v>
      </c>
      <c r="I691" s="215"/>
      <c r="J691" s="216">
        <f>ROUND(I691*H691,0)</f>
        <v>0</v>
      </c>
      <c r="K691" s="212" t="s">
        <v>3</v>
      </c>
      <c r="L691" s="217"/>
      <c r="M691" s="218" t="s">
        <v>3</v>
      </c>
      <c r="N691" s="219" t="s">
        <v>44</v>
      </c>
      <c r="O691" s="35"/>
      <c r="P691" s="174">
        <f>O691*H691</f>
        <v>0</v>
      </c>
      <c r="Q691" s="174">
        <v>1.4E-2</v>
      </c>
      <c r="R691" s="174">
        <f>Q691*H691</f>
        <v>9.8000000000000004E-2</v>
      </c>
      <c r="S691" s="174">
        <v>0</v>
      </c>
      <c r="T691" s="175">
        <f>S691*H691</f>
        <v>0</v>
      </c>
      <c r="AR691" s="17" t="s">
        <v>417</v>
      </c>
      <c r="AT691" s="17" t="s">
        <v>486</v>
      </c>
      <c r="AU691" s="17" t="s">
        <v>81</v>
      </c>
      <c r="AY691" s="17" t="s">
        <v>215</v>
      </c>
      <c r="BE691" s="176">
        <f>IF(N691="základní",J691,0)</f>
        <v>0</v>
      </c>
      <c r="BF691" s="176">
        <f>IF(N691="snížená",J691,0)</f>
        <v>0</v>
      </c>
      <c r="BG691" s="176">
        <f>IF(N691="zákl. přenesená",J691,0)</f>
        <v>0</v>
      </c>
      <c r="BH691" s="176">
        <f>IF(N691="sníž. přenesená",J691,0)</f>
        <v>0</v>
      </c>
      <c r="BI691" s="176">
        <f>IF(N691="nulová",J691,0)</f>
        <v>0</v>
      </c>
      <c r="BJ691" s="17" t="s">
        <v>9</v>
      </c>
      <c r="BK691" s="176">
        <f>ROUND(I691*H691,0)</f>
        <v>0</v>
      </c>
      <c r="BL691" s="17" t="s">
        <v>308</v>
      </c>
      <c r="BM691" s="17" t="s">
        <v>1098</v>
      </c>
    </row>
    <row r="692" spans="2:65" s="11" customFormat="1" x14ac:dyDescent="0.3">
      <c r="B692" s="177"/>
      <c r="D692" s="195" t="s">
        <v>224</v>
      </c>
      <c r="E692" s="204" t="s">
        <v>3</v>
      </c>
      <c r="F692" s="205" t="s">
        <v>572</v>
      </c>
      <c r="H692" s="206">
        <v>7</v>
      </c>
      <c r="I692" s="182"/>
      <c r="L692" s="177"/>
      <c r="M692" s="183"/>
      <c r="N692" s="184"/>
      <c r="O692" s="184"/>
      <c r="P692" s="184"/>
      <c r="Q692" s="184"/>
      <c r="R692" s="184"/>
      <c r="S692" s="184"/>
      <c r="T692" s="185"/>
      <c r="AT692" s="179" t="s">
        <v>224</v>
      </c>
      <c r="AU692" s="179" t="s">
        <v>81</v>
      </c>
      <c r="AV692" s="11" t="s">
        <v>81</v>
      </c>
      <c r="AW692" s="11" t="s">
        <v>36</v>
      </c>
      <c r="AX692" s="11" t="s">
        <v>9</v>
      </c>
      <c r="AY692" s="179" t="s">
        <v>215</v>
      </c>
    </row>
    <row r="693" spans="2:65" s="1" customFormat="1" ht="22.5" customHeight="1" x14ac:dyDescent="0.3">
      <c r="B693" s="164"/>
      <c r="C693" s="210" t="s">
        <v>1099</v>
      </c>
      <c r="D693" s="210" t="s">
        <v>486</v>
      </c>
      <c r="E693" s="211" t="s">
        <v>1100</v>
      </c>
      <c r="F693" s="212" t="s">
        <v>1101</v>
      </c>
      <c r="G693" s="213" t="s">
        <v>311</v>
      </c>
      <c r="H693" s="214">
        <v>2</v>
      </c>
      <c r="I693" s="215"/>
      <c r="J693" s="216">
        <f>ROUND(I693*H693,0)</f>
        <v>0</v>
      </c>
      <c r="K693" s="212" t="s">
        <v>3</v>
      </c>
      <c r="L693" s="217"/>
      <c r="M693" s="218" t="s">
        <v>3</v>
      </c>
      <c r="N693" s="219" t="s">
        <v>44</v>
      </c>
      <c r="O693" s="35"/>
      <c r="P693" s="174">
        <f>O693*H693</f>
        <v>0</v>
      </c>
      <c r="Q693" s="174">
        <v>2.4E-2</v>
      </c>
      <c r="R693" s="174">
        <f>Q693*H693</f>
        <v>4.8000000000000001E-2</v>
      </c>
      <c r="S693" s="174">
        <v>0</v>
      </c>
      <c r="T693" s="175">
        <f>S693*H693</f>
        <v>0</v>
      </c>
      <c r="AR693" s="17" t="s">
        <v>417</v>
      </c>
      <c r="AT693" s="17" t="s">
        <v>486</v>
      </c>
      <c r="AU693" s="17" t="s">
        <v>81</v>
      </c>
      <c r="AY693" s="17" t="s">
        <v>215</v>
      </c>
      <c r="BE693" s="176">
        <f>IF(N693="základní",J693,0)</f>
        <v>0</v>
      </c>
      <c r="BF693" s="176">
        <f>IF(N693="snížená",J693,0)</f>
        <v>0</v>
      </c>
      <c r="BG693" s="176">
        <f>IF(N693="zákl. přenesená",J693,0)</f>
        <v>0</v>
      </c>
      <c r="BH693" s="176">
        <f>IF(N693="sníž. přenesená",J693,0)</f>
        <v>0</v>
      </c>
      <c r="BI693" s="176">
        <f>IF(N693="nulová",J693,0)</f>
        <v>0</v>
      </c>
      <c r="BJ693" s="17" t="s">
        <v>9</v>
      </c>
      <c r="BK693" s="176">
        <f>ROUND(I693*H693,0)</f>
        <v>0</v>
      </c>
      <c r="BL693" s="17" t="s">
        <v>308</v>
      </c>
      <c r="BM693" s="17" t="s">
        <v>1102</v>
      </c>
    </row>
    <row r="694" spans="2:65" s="11" customFormat="1" x14ac:dyDescent="0.3">
      <c r="B694" s="177"/>
      <c r="D694" s="195" t="s">
        <v>224</v>
      </c>
      <c r="E694" s="204" t="s">
        <v>3</v>
      </c>
      <c r="F694" s="205" t="s">
        <v>1089</v>
      </c>
      <c r="H694" s="206">
        <v>2</v>
      </c>
      <c r="I694" s="182"/>
      <c r="L694" s="177"/>
      <c r="M694" s="183"/>
      <c r="N694" s="184"/>
      <c r="O694" s="184"/>
      <c r="P694" s="184"/>
      <c r="Q694" s="184"/>
      <c r="R694" s="184"/>
      <c r="S694" s="184"/>
      <c r="T694" s="185"/>
      <c r="AT694" s="179" t="s">
        <v>224</v>
      </c>
      <c r="AU694" s="179" t="s">
        <v>81</v>
      </c>
      <c r="AV694" s="11" t="s">
        <v>81</v>
      </c>
      <c r="AW694" s="11" t="s">
        <v>36</v>
      </c>
      <c r="AX694" s="11" t="s">
        <v>9</v>
      </c>
      <c r="AY694" s="179" t="s">
        <v>215</v>
      </c>
    </row>
    <row r="695" spans="2:65" s="1" customFormat="1" ht="22.5" customHeight="1" x14ac:dyDescent="0.3">
      <c r="B695" s="164"/>
      <c r="C695" s="165" t="s">
        <v>1103</v>
      </c>
      <c r="D695" s="165" t="s">
        <v>217</v>
      </c>
      <c r="E695" s="166" t="s">
        <v>1104</v>
      </c>
      <c r="F695" s="167" t="s">
        <v>1105</v>
      </c>
      <c r="G695" s="168" t="s">
        <v>311</v>
      </c>
      <c r="H695" s="169">
        <v>7</v>
      </c>
      <c r="I695" s="170"/>
      <c r="J695" s="171">
        <f>ROUND(I695*H695,0)</f>
        <v>0</v>
      </c>
      <c r="K695" s="167" t="s">
        <v>221</v>
      </c>
      <c r="L695" s="34"/>
      <c r="M695" s="172" t="s">
        <v>3</v>
      </c>
      <c r="N695" s="173" t="s">
        <v>44</v>
      </c>
      <c r="O695" s="35"/>
      <c r="P695" s="174">
        <f>O695*H695</f>
        <v>0</v>
      </c>
      <c r="Q695" s="174">
        <v>0</v>
      </c>
      <c r="R695" s="174">
        <f>Q695*H695</f>
        <v>0</v>
      </c>
      <c r="S695" s="174">
        <v>0</v>
      </c>
      <c r="T695" s="175">
        <f>S695*H695</f>
        <v>0</v>
      </c>
      <c r="AR695" s="17" t="s">
        <v>308</v>
      </c>
      <c r="AT695" s="17" t="s">
        <v>217</v>
      </c>
      <c r="AU695" s="17" t="s">
        <v>81</v>
      </c>
      <c r="AY695" s="17" t="s">
        <v>215</v>
      </c>
      <c r="BE695" s="176">
        <f>IF(N695="základní",J695,0)</f>
        <v>0</v>
      </c>
      <c r="BF695" s="176">
        <f>IF(N695="snížená",J695,0)</f>
        <v>0</v>
      </c>
      <c r="BG695" s="176">
        <f>IF(N695="zákl. přenesená",J695,0)</f>
        <v>0</v>
      </c>
      <c r="BH695" s="176">
        <f>IF(N695="sníž. přenesená",J695,0)</f>
        <v>0</v>
      </c>
      <c r="BI695" s="176">
        <f>IF(N695="nulová",J695,0)</f>
        <v>0</v>
      </c>
      <c r="BJ695" s="17" t="s">
        <v>9</v>
      </c>
      <c r="BK695" s="176">
        <f>ROUND(I695*H695,0)</f>
        <v>0</v>
      </c>
      <c r="BL695" s="17" t="s">
        <v>308</v>
      </c>
      <c r="BM695" s="17" t="s">
        <v>1106</v>
      </c>
    </row>
    <row r="696" spans="2:65" s="11" customFormat="1" x14ac:dyDescent="0.3">
      <c r="B696" s="177"/>
      <c r="D696" s="178" t="s">
        <v>224</v>
      </c>
      <c r="E696" s="179" t="s">
        <v>3</v>
      </c>
      <c r="F696" s="180" t="s">
        <v>1107</v>
      </c>
      <c r="H696" s="181">
        <v>6</v>
      </c>
      <c r="I696" s="182"/>
      <c r="L696" s="177"/>
      <c r="M696" s="183"/>
      <c r="N696" s="184"/>
      <c r="O696" s="184"/>
      <c r="P696" s="184"/>
      <c r="Q696" s="184"/>
      <c r="R696" s="184"/>
      <c r="S696" s="184"/>
      <c r="T696" s="185"/>
      <c r="AT696" s="179" t="s">
        <v>224</v>
      </c>
      <c r="AU696" s="179" t="s">
        <v>81</v>
      </c>
      <c r="AV696" s="11" t="s">
        <v>81</v>
      </c>
      <c r="AW696" s="11" t="s">
        <v>36</v>
      </c>
      <c r="AX696" s="11" t="s">
        <v>73</v>
      </c>
      <c r="AY696" s="179" t="s">
        <v>215</v>
      </c>
    </row>
    <row r="697" spans="2:65" s="11" customFormat="1" x14ac:dyDescent="0.3">
      <c r="B697" s="177"/>
      <c r="D697" s="178" t="s">
        <v>224</v>
      </c>
      <c r="E697" s="179" t="s">
        <v>3</v>
      </c>
      <c r="F697" s="180" t="s">
        <v>1108</v>
      </c>
      <c r="H697" s="181">
        <v>1</v>
      </c>
      <c r="I697" s="182"/>
      <c r="L697" s="177"/>
      <c r="M697" s="183"/>
      <c r="N697" s="184"/>
      <c r="O697" s="184"/>
      <c r="P697" s="184"/>
      <c r="Q697" s="184"/>
      <c r="R697" s="184"/>
      <c r="S697" s="184"/>
      <c r="T697" s="185"/>
      <c r="AT697" s="179" t="s">
        <v>224</v>
      </c>
      <c r="AU697" s="179" t="s">
        <v>81</v>
      </c>
      <c r="AV697" s="11" t="s">
        <v>81</v>
      </c>
      <c r="AW697" s="11" t="s">
        <v>36</v>
      </c>
      <c r="AX697" s="11" t="s">
        <v>73</v>
      </c>
      <c r="AY697" s="179" t="s">
        <v>215</v>
      </c>
    </row>
    <row r="698" spans="2:65" s="12" customFormat="1" x14ac:dyDescent="0.3">
      <c r="B698" s="186"/>
      <c r="D698" s="195" t="s">
        <v>224</v>
      </c>
      <c r="E698" s="207" t="s">
        <v>3</v>
      </c>
      <c r="F698" s="208" t="s">
        <v>266</v>
      </c>
      <c r="H698" s="209">
        <v>7</v>
      </c>
      <c r="I698" s="190"/>
      <c r="L698" s="186"/>
      <c r="M698" s="191"/>
      <c r="N698" s="192"/>
      <c r="O698" s="192"/>
      <c r="P698" s="192"/>
      <c r="Q698" s="192"/>
      <c r="R698" s="192"/>
      <c r="S698" s="192"/>
      <c r="T698" s="193"/>
      <c r="AT698" s="187" t="s">
        <v>224</v>
      </c>
      <c r="AU698" s="187" t="s">
        <v>81</v>
      </c>
      <c r="AV698" s="12" t="s">
        <v>229</v>
      </c>
      <c r="AW698" s="12" t="s">
        <v>36</v>
      </c>
      <c r="AX698" s="12" t="s">
        <v>9</v>
      </c>
      <c r="AY698" s="187" t="s">
        <v>215</v>
      </c>
    </row>
    <row r="699" spans="2:65" s="1" customFormat="1" ht="22.5" customHeight="1" x14ac:dyDescent="0.3">
      <c r="B699" s="164"/>
      <c r="C699" s="210" t="s">
        <v>1109</v>
      </c>
      <c r="D699" s="210" t="s">
        <v>486</v>
      </c>
      <c r="E699" s="211" t="s">
        <v>1110</v>
      </c>
      <c r="F699" s="212" t="s">
        <v>1111</v>
      </c>
      <c r="G699" s="213" t="s">
        <v>311</v>
      </c>
      <c r="H699" s="214">
        <v>6</v>
      </c>
      <c r="I699" s="215"/>
      <c r="J699" s="216">
        <f>ROUND(I699*H699,0)</f>
        <v>0</v>
      </c>
      <c r="K699" s="212" t="s">
        <v>3</v>
      </c>
      <c r="L699" s="217"/>
      <c r="M699" s="218" t="s">
        <v>3</v>
      </c>
      <c r="N699" s="219" t="s">
        <v>44</v>
      </c>
      <c r="O699" s="35"/>
      <c r="P699" s="174">
        <f>O699*H699</f>
        <v>0</v>
      </c>
      <c r="Q699" s="174">
        <v>2.5999999999999999E-2</v>
      </c>
      <c r="R699" s="174">
        <f>Q699*H699</f>
        <v>0.156</v>
      </c>
      <c r="S699" s="174">
        <v>0</v>
      </c>
      <c r="T699" s="175">
        <f>S699*H699</f>
        <v>0</v>
      </c>
      <c r="AR699" s="17" t="s">
        <v>417</v>
      </c>
      <c r="AT699" s="17" t="s">
        <v>486</v>
      </c>
      <c r="AU699" s="17" t="s">
        <v>81</v>
      </c>
      <c r="AY699" s="17" t="s">
        <v>215</v>
      </c>
      <c r="BE699" s="176">
        <f>IF(N699="základní",J699,0)</f>
        <v>0</v>
      </c>
      <c r="BF699" s="176">
        <f>IF(N699="snížená",J699,0)</f>
        <v>0</v>
      </c>
      <c r="BG699" s="176">
        <f>IF(N699="zákl. přenesená",J699,0)</f>
        <v>0</v>
      </c>
      <c r="BH699" s="176">
        <f>IF(N699="sníž. přenesená",J699,0)</f>
        <v>0</v>
      </c>
      <c r="BI699" s="176">
        <f>IF(N699="nulová",J699,0)</f>
        <v>0</v>
      </c>
      <c r="BJ699" s="17" t="s">
        <v>9</v>
      </c>
      <c r="BK699" s="176">
        <f>ROUND(I699*H699,0)</f>
        <v>0</v>
      </c>
      <c r="BL699" s="17" t="s">
        <v>308</v>
      </c>
      <c r="BM699" s="17" t="s">
        <v>1112</v>
      </c>
    </row>
    <row r="700" spans="2:65" s="11" customFormat="1" x14ac:dyDescent="0.3">
      <c r="B700" s="177"/>
      <c r="D700" s="195" t="s">
        <v>224</v>
      </c>
      <c r="E700" s="204" t="s">
        <v>3</v>
      </c>
      <c r="F700" s="205" t="s">
        <v>1107</v>
      </c>
      <c r="H700" s="206">
        <v>6</v>
      </c>
      <c r="I700" s="182"/>
      <c r="L700" s="177"/>
      <c r="M700" s="183"/>
      <c r="N700" s="184"/>
      <c r="O700" s="184"/>
      <c r="P700" s="184"/>
      <c r="Q700" s="184"/>
      <c r="R700" s="184"/>
      <c r="S700" s="184"/>
      <c r="T700" s="185"/>
      <c r="AT700" s="179" t="s">
        <v>224</v>
      </c>
      <c r="AU700" s="179" t="s">
        <v>81</v>
      </c>
      <c r="AV700" s="11" t="s">
        <v>81</v>
      </c>
      <c r="AW700" s="11" t="s">
        <v>36</v>
      </c>
      <c r="AX700" s="11" t="s">
        <v>9</v>
      </c>
      <c r="AY700" s="179" t="s">
        <v>215</v>
      </c>
    </row>
    <row r="701" spans="2:65" s="1" customFormat="1" ht="22.5" customHeight="1" x14ac:dyDescent="0.3">
      <c r="B701" s="164"/>
      <c r="C701" s="210" t="s">
        <v>1113</v>
      </c>
      <c r="D701" s="210" t="s">
        <v>486</v>
      </c>
      <c r="E701" s="211" t="s">
        <v>1114</v>
      </c>
      <c r="F701" s="212" t="s">
        <v>1115</v>
      </c>
      <c r="G701" s="213" t="s">
        <v>311</v>
      </c>
      <c r="H701" s="214">
        <v>1</v>
      </c>
      <c r="I701" s="215"/>
      <c r="J701" s="216">
        <f>ROUND(I701*H701,0)</f>
        <v>0</v>
      </c>
      <c r="K701" s="212" t="s">
        <v>3</v>
      </c>
      <c r="L701" s="217"/>
      <c r="M701" s="218" t="s">
        <v>3</v>
      </c>
      <c r="N701" s="219" t="s">
        <v>44</v>
      </c>
      <c r="O701" s="35"/>
      <c r="P701" s="174">
        <f>O701*H701</f>
        <v>0</v>
      </c>
      <c r="Q701" s="174">
        <v>2.5999999999999999E-2</v>
      </c>
      <c r="R701" s="174">
        <f>Q701*H701</f>
        <v>2.5999999999999999E-2</v>
      </c>
      <c r="S701" s="174">
        <v>0</v>
      </c>
      <c r="T701" s="175">
        <f>S701*H701</f>
        <v>0</v>
      </c>
      <c r="AR701" s="17" t="s">
        <v>417</v>
      </c>
      <c r="AT701" s="17" t="s">
        <v>486</v>
      </c>
      <c r="AU701" s="17" t="s">
        <v>81</v>
      </c>
      <c r="AY701" s="17" t="s">
        <v>215</v>
      </c>
      <c r="BE701" s="176">
        <f>IF(N701="základní",J701,0)</f>
        <v>0</v>
      </c>
      <c r="BF701" s="176">
        <f>IF(N701="snížená",J701,0)</f>
        <v>0</v>
      </c>
      <c r="BG701" s="176">
        <f>IF(N701="zákl. přenesená",J701,0)</f>
        <v>0</v>
      </c>
      <c r="BH701" s="176">
        <f>IF(N701="sníž. přenesená",J701,0)</f>
        <v>0</v>
      </c>
      <c r="BI701" s="176">
        <f>IF(N701="nulová",J701,0)</f>
        <v>0</v>
      </c>
      <c r="BJ701" s="17" t="s">
        <v>9</v>
      </c>
      <c r="BK701" s="176">
        <f>ROUND(I701*H701,0)</f>
        <v>0</v>
      </c>
      <c r="BL701" s="17" t="s">
        <v>308</v>
      </c>
      <c r="BM701" s="17" t="s">
        <v>1116</v>
      </c>
    </row>
    <row r="702" spans="2:65" s="11" customFormat="1" x14ac:dyDescent="0.3">
      <c r="B702" s="177"/>
      <c r="D702" s="195" t="s">
        <v>224</v>
      </c>
      <c r="E702" s="204" t="s">
        <v>3</v>
      </c>
      <c r="F702" s="205" t="s">
        <v>1108</v>
      </c>
      <c r="H702" s="206">
        <v>1</v>
      </c>
      <c r="I702" s="182"/>
      <c r="L702" s="177"/>
      <c r="M702" s="183"/>
      <c r="N702" s="184"/>
      <c r="O702" s="184"/>
      <c r="P702" s="184"/>
      <c r="Q702" s="184"/>
      <c r="R702" s="184"/>
      <c r="S702" s="184"/>
      <c r="T702" s="185"/>
      <c r="AT702" s="179" t="s">
        <v>224</v>
      </c>
      <c r="AU702" s="179" t="s">
        <v>81</v>
      </c>
      <c r="AV702" s="11" t="s">
        <v>81</v>
      </c>
      <c r="AW702" s="11" t="s">
        <v>36</v>
      </c>
      <c r="AX702" s="11" t="s">
        <v>9</v>
      </c>
      <c r="AY702" s="179" t="s">
        <v>215</v>
      </c>
    </row>
    <row r="703" spans="2:65" s="1" customFormat="1" ht="31.5" customHeight="1" x14ac:dyDescent="0.3">
      <c r="B703" s="164"/>
      <c r="C703" s="165" t="s">
        <v>1117</v>
      </c>
      <c r="D703" s="165" t="s">
        <v>217</v>
      </c>
      <c r="E703" s="166" t="s">
        <v>1118</v>
      </c>
      <c r="F703" s="167" t="s">
        <v>1119</v>
      </c>
      <c r="G703" s="168" t="s">
        <v>311</v>
      </c>
      <c r="H703" s="169">
        <v>1</v>
      </c>
      <c r="I703" s="170"/>
      <c r="J703" s="171">
        <f>ROUND(I703*H703,0)</f>
        <v>0</v>
      </c>
      <c r="K703" s="167" t="s">
        <v>221</v>
      </c>
      <c r="L703" s="34"/>
      <c r="M703" s="172" t="s">
        <v>3</v>
      </c>
      <c r="N703" s="173" t="s">
        <v>44</v>
      </c>
      <c r="O703" s="35"/>
      <c r="P703" s="174">
        <f>O703*H703</f>
        <v>0</v>
      </c>
      <c r="Q703" s="174">
        <v>0</v>
      </c>
      <c r="R703" s="174">
        <f>Q703*H703</f>
        <v>0</v>
      </c>
      <c r="S703" s="174">
        <v>0</v>
      </c>
      <c r="T703" s="175">
        <f>S703*H703</f>
        <v>0</v>
      </c>
      <c r="AR703" s="17" t="s">
        <v>308</v>
      </c>
      <c r="AT703" s="17" t="s">
        <v>217</v>
      </c>
      <c r="AU703" s="17" t="s">
        <v>81</v>
      </c>
      <c r="AY703" s="17" t="s">
        <v>215</v>
      </c>
      <c r="BE703" s="176">
        <f>IF(N703="základní",J703,0)</f>
        <v>0</v>
      </c>
      <c r="BF703" s="176">
        <f>IF(N703="snížená",J703,0)</f>
        <v>0</v>
      </c>
      <c r="BG703" s="176">
        <f>IF(N703="zákl. přenesená",J703,0)</f>
        <v>0</v>
      </c>
      <c r="BH703" s="176">
        <f>IF(N703="sníž. přenesená",J703,0)</f>
        <v>0</v>
      </c>
      <c r="BI703" s="176">
        <f>IF(N703="nulová",J703,0)</f>
        <v>0</v>
      </c>
      <c r="BJ703" s="17" t="s">
        <v>9</v>
      </c>
      <c r="BK703" s="176">
        <f>ROUND(I703*H703,0)</f>
        <v>0</v>
      </c>
      <c r="BL703" s="17" t="s">
        <v>308</v>
      </c>
      <c r="BM703" s="17" t="s">
        <v>1120</v>
      </c>
    </row>
    <row r="704" spans="2:65" s="11" customFormat="1" x14ac:dyDescent="0.3">
      <c r="B704" s="177"/>
      <c r="D704" s="195" t="s">
        <v>224</v>
      </c>
      <c r="E704" s="204" t="s">
        <v>3</v>
      </c>
      <c r="F704" s="205" t="s">
        <v>1121</v>
      </c>
      <c r="H704" s="206">
        <v>1</v>
      </c>
      <c r="I704" s="182"/>
      <c r="L704" s="177"/>
      <c r="M704" s="183"/>
      <c r="N704" s="184"/>
      <c r="O704" s="184"/>
      <c r="P704" s="184"/>
      <c r="Q704" s="184"/>
      <c r="R704" s="184"/>
      <c r="S704" s="184"/>
      <c r="T704" s="185"/>
      <c r="AT704" s="179" t="s">
        <v>224</v>
      </c>
      <c r="AU704" s="179" t="s">
        <v>81</v>
      </c>
      <c r="AV704" s="11" t="s">
        <v>81</v>
      </c>
      <c r="AW704" s="11" t="s">
        <v>36</v>
      </c>
      <c r="AX704" s="11" t="s">
        <v>9</v>
      </c>
      <c r="AY704" s="179" t="s">
        <v>215</v>
      </c>
    </row>
    <row r="705" spans="2:65" s="1" customFormat="1" ht="22.5" customHeight="1" x14ac:dyDescent="0.3">
      <c r="B705" s="164"/>
      <c r="C705" s="210" t="s">
        <v>1122</v>
      </c>
      <c r="D705" s="210" t="s">
        <v>486</v>
      </c>
      <c r="E705" s="211" t="s">
        <v>1123</v>
      </c>
      <c r="F705" s="212" t="s">
        <v>1124</v>
      </c>
      <c r="G705" s="213" t="s">
        <v>311</v>
      </c>
      <c r="H705" s="214">
        <v>1</v>
      </c>
      <c r="I705" s="215"/>
      <c r="J705" s="216">
        <f>ROUND(I705*H705,0)</f>
        <v>0</v>
      </c>
      <c r="K705" s="212" t="s">
        <v>3</v>
      </c>
      <c r="L705" s="217"/>
      <c r="M705" s="218" t="s">
        <v>3</v>
      </c>
      <c r="N705" s="219" t="s">
        <v>44</v>
      </c>
      <c r="O705" s="35"/>
      <c r="P705" s="174">
        <f>O705*H705</f>
        <v>0</v>
      </c>
      <c r="Q705" s="174">
        <v>3.7999999999999999E-2</v>
      </c>
      <c r="R705" s="174">
        <f>Q705*H705</f>
        <v>3.7999999999999999E-2</v>
      </c>
      <c r="S705" s="174">
        <v>0</v>
      </c>
      <c r="T705" s="175">
        <f>S705*H705</f>
        <v>0</v>
      </c>
      <c r="AR705" s="17" t="s">
        <v>417</v>
      </c>
      <c r="AT705" s="17" t="s">
        <v>486</v>
      </c>
      <c r="AU705" s="17" t="s">
        <v>81</v>
      </c>
      <c r="AY705" s="17" t="s">
        <v>215</v>
      </c>
      <c r="BE705" s="176">
        <f>IF(N705="základní",J705,0)</f>
        <v>0</v>
      </c>
      <c r="BF705" s="176">
        <f>IF(N705="snížená",J705,0)</f>
        <v>0</v>
      </c>
      <c r="BG705" s="176">
        <f>IF(N705="zákl. přenesená",J705,0)</f>
        <v>0</v>
      </c>
      <c r="BH705" s="176">
        <f>IF(N705="sníž. přenesená",J705,0)</f>
        <v>0</v>
      </c>
      <c r="BI705" s="176">
        <f>IF(N705="nulová",J705,0)</f>
        <v>0</v>
      </c>
      <c r="BJ705" s="17" t="s">
        <v>9</v>
      </c>
      <c r="BK705" s="176">
        <f>ROUND(I705*H705,0)</f>
        <v>0</v>
      </c>
      <c r="BL705" s="17" t="s">
        <v>308</v>
      </c>
      <c r="BM705" s="17" t="s">
        <v>1125</v>
      </c>
    </row>
    <row r="706" spans="2:65" s="11" customFormat="1" x14ac:dyDescent="0.3">
      <c r="B706" s="177"/>
      <c r="D706" s="195" t="s">
        <v>224</v>
      </c>
      <c r="E706" s="204" t="s">
        <v>3</v>
      </c>
      <c r="F706" s="205" t="s">
        <v>1121</v>
      </c>
      <c r="H706" s="206">
        <v>1</v>
      </c>
      <c r="I706" s="182"/>
      <c r="L706" s="177"/>
      <c r="M706" s="183"/>
      <c r="N706" s="184"/>
      <c r="O706" s="184"/>
      <c r="P706" s="184"/>
      <c r="Q706" s="184"/>
      <c r="R706" s="184"/>
      <c r="S706" s="184"/>
      <c r="T706" s="185"/>
      <c r="AT706" s="179" t="s">
        <v>224</v>
      </c>
      <c r="AU706" s="179" t="s">
        <v>81</v>
      </c>
      <c r="AV706" s="11" t="s">
        <v>81</v>
      </c>
      <c r="AW706" s="11" t="s">
        <v>36</v>
      </c>
      <c r="AX706" s="11" t="s">
        <v>9</v>
      </c>
      <c r="AY706" s="179" t="s">
        <v>215</v>
      </c>
    </row>
    <row r="707" spans="2:65" s="1" customFormat="1" ht="31.5" customHeight="1" x14ac:dyDescent="0.3">
      <c r="B707" s="164"/>
      <c r="C707" s="165" t="s">
        <v>1126</v>
      </c>
      <c r="D707" s="165" t="s">
        <v>217</v>
      </c>
      <c r="E707" s="166" t="s">
        <v>1127</v>
      </c>
      <c r="F707" s="167" t="s">
        <v>1128</v>
      </c>
      <c r="G707" s="168" t="s">
        <v>311</v>
      </c>
      <c r="H707" s="169">
        <v>4</v>
      </c>
      <c r="I707" s="170"/>
      <c r="J707" s="171">
        <f>ROUND(I707*H707,0)</f>
        <v>0</v>
      </c>
      <c r="K707" s="167" t="s">
        <v>221</v>
      </c>
      <c r="L707" s="34"/>
      <c r="M707" s="172" t="s">
        <v>3</v>
      </c>
      <c r="N707" s="173" t="s">
        <v>44</v>
      </c>
      <c r="O707" s="35"/>
      <c r="P707" s="174">
        <f>O707*H707</f>
        <v>0</v>
      </c>
      <c r="Q707" s="174">
        <v>0</v>
      </c>
      <c r="R707" s="174">
        <f>Q707*H707</f>
        <v>0</v>
      </c>
      <c r="S707" s="174">
        <v>0</v>
      </c>
      <c r="T707" s="175">
        <f>S707*H707</f>
        <v>0</v>
      </c>
      <c r="AR707" s="17" t="s">
        <v>308</v>
      </c>
      <c r="AT707" s="17" t="s">
        <v>217</v>
      </c>
      <c r="AU707" s="17" t="s">
        <v>81</v>
      </c>
      <c r="AY707" s="17" t="s">
        <v>215</v>
      </c>
      <c r="BE707" s="176">
        <f>IF(N707="základní",J707,0)</f>
        <v>0</v>
      </c>
      <c r="BF707" s="176">
        <f>IF(N707="snížená",J707,0)</f>
        <v>0</v>
      </c>
      <c r="BG707" s="176">
        <f>IF(N707="zákl. přenesená",J707,0)</f>
        <v>0</v>
      </c>
      <c r="BH707" s="176">
        <f>IF(N707="sníž. přenesená",J707,0)</f>
        <v>0</v>
      </c>
      <c r="BI707" s="176">
        <f>IF(N707="nulová",J707,0)</f>
        <v>0</v>
      </c>
      <c r="BJ707" s="17" t="s">
        <v>9</v>
      </c>
      <c r="BK707" s="176">
        <f>ROUND(I707*H707,0)</f>
        <v>0</v>
      </c>
      <c r="BL707" s="17" t="s">
        <v>308</v>
      </c>
      <c r="BM707" s="17" t="s">
        <v>1129</v>
      </c>
    </row>
    <row r="708" spans="2:65" s="11" customFormat="1" x14ac:dyDescent="0.3">
      <c r="B708" s="177"/>
      <c r="D708" s="178" t="s">
        <v>224</v>
      </c>
      <c r="E708" s="179" t="s">
        <v>3</v>
      </c>
      <c r="F708" s="180" t="s">
        <v>1130</v>
      </c>
      <c r="H708" s="181">
        <v>1</v>
      </c>
      <c r="I708" s="182"/>
      <c r="L708" s="177"/>
      <c r="M708" s="183"/>
      <c r="N708" s="184"/>
      <c r="O708" s="184"/>
      <c r="P708" s="184"/>
      <c r="Q708" s="184"/>
      <c r="R708" s="184"/>
      <c r="S708" s="184"/>
      <c r="T708" s="185"/>
      <c r="AT708" s="179" t="s">
        <v>224</v>
      </c>
      <c r="AU708" s="179" t="s">
        <v>81</v>
      </c>
      <c r="AV708" s="11" t="s">
        <v>81</v>
      </c>
      <c r="AW708" s="11" t="s">
        <v>36</v>
      </c>
      <c r="AX708" s="11" t="s">
        <v>73</v>
      </c>
      <c r="AY708" s="179" t="s">
        <v>215</v>
      </c>
    </row>
    <row r="709" spans="2:65" s="11" customFormat="1" x14ac:dyDescent="0.3">
      <c r="B709" s="177"/>
      <c r="D709" s="178" t="s">
        <v>224</v>
      </c>
      <c r="E709" s="179" t="s">
        <v>3</v>
      </c>
      <c r="F709" s="180" t="s">
        <v>568</v>
      </c>
      <c r="H709" s="181">
        <v>2</v>
      </c>
      <c r="I709" s="182"/>
      <c r="L709" s="177"/>
      <c r="M709" s="183"/>
      <c r="N709" s="184"/>
      <c r="O709" s="184"/>
      <c r="P709" s="184"/>
      <c r="Q709" s="184"/>
      <c r="R709" s="184"/>
      <c r="S709" s="184"/>
      <c r="T709" s="185"/>
      <c r="AT709" s="179" t="s">
        <v>224</v>
      </c>
      <c r="AU709" s="179" t="s">
        <v>81</v>
      </c>
      <c r="AV709" s="11" t="s">
        <v>81</v>
      </c>
      <c r="AW709" s="11" t="s">
        <v>36</v>
      </c>
      <c r="AX709" s="11" t="s">
        <v>73</v>
      </c>
      <c r="AY709" s="179" t="s">
        <v>215</v>
      </c>
    </row>
    <row r="710" spans="2:65" s="11" customFormat="1" x14ac:dyDescent="0.3">
      <c r="B710" s="177"/>
      <c r="D710" s="178" t="s">
        <v>224</v>
      </c>
      <c r="E710" s="179" t="s">
        <v>3</v>
      </c>
      <c r="F710" s="180" t="s">
        <v>569</v>
      </c>
      <c r="H710" s="181">
        <v>1</v>
      </c>
      <c r="I710" s="182"/>
      <c r="L710" s="177"/>
      <c r="M710" s="183"/>
      <c r="N710" s="184"/>
      <c r="O710" s="184"/>
      <c r="P710" s="184"/>
      <c r="Q710" s="184"/>
      <c r="R710" s="184"/>
      <c r="S710" s="184"/>
      <c r="T710" s="185"/>
      <c r="AT710" s="179" t="s">
        <v>224</v>
      </c>
      <c r="AU710" s="179" t="s">
        <v>81</v>
      </c>
      <c r="AV710" s="11" t="s">
        <v>81</v>
      </c>
      <c r="AW710" s="11" t="s">
        <v>36</v>
      </c>
      <c r="AX710" s="11" t="s">
        <v>73</v>
      </c>
      <c r="AY710" s="179" t="s">
        <v>215</v>
      </c>
    </row>
    <row r="711" spans="2:65" s="12" customFormat="1" x14ac:dyDescent="0.3">
      <c r="B711" s="186"/>
      <c r="D711" s="195" t="s">
        <v>224</v>
      </c>
      <c r="E711" s="207" t="s">
        <v>3</v>
      </c>
      <c r="F711" s="208" t="s">
        <v>266</v>
      </c>
      <c r="H711" s="209">
        <v>4</v>
      </c>
      <c r="I711" s="190"/>
      <c r="L711" s="186"/>
      <c r="M711" s="191"/>
      <c r="N711" s="192"/>
      <c r="O711" s="192"/>
      <c r="P711" s="192"/>
      <c r="Q711" s="192"/>
      <c r="R711" s="192"/>
      <c r="S711" s="192"/>
      <c r="T711" s="193"/>
      <c r="AT711" s="187" t="s">
        <v>224</v>
      </c>
      <c r="AU711" s="187" t="s">
        <v>81</v>
      </c>
      <c r="AV711" s="12" t="s">
        <v>229</v>
      </c>
      <c r="AW711" s="12" t="s">
        <v>36</v>
      </c>
      <c r="AX711" s="12" t="s">
        <v>9</v>
      </c>
      <c r="AY711" s="187" t="s">
        <v>215</v>
      </c>
    </row>
    <row r="712" spans="2:65" s="1" customFormat="1" ht="22.5" customHeight="1" x14ac:dyDescent="0.3">
      <c r="B712" s="164"/>
      <c r="C712" s="210" t="s">
        <v>1131</v>
      </c>
      <c r="D712" s="210" t="s">
        <v>486</v>
      </c>
      <c r="E712" s="211" t="s">
        <v>1132</v>
      </c>
      <c r="F712" s="212" t="s">
        <v>1133</v>
      </c>
      <c r="G712" s="213" t="s">
        <v>311</v>
      </c>
      <c r="H712" s="214">
        <v>4</v>
      </c>
      <c r="I712" s="215"/>
      <c r="J712" s="216">
        <f>ROUND(I712*H712,0)</f>
        <v>0</v>
      </c>
      <c r="K712" s="212" t="s">
        <v>3</v>
      </c>
      <c r="L712" s="217"/>
      <c r="M712" s="218" t="s">
        <v>3</v>
      </c>
      <c r="N712" s="219" t="s">
        <v>44</v>
      </c>
      <c r="O712" s="35"/>
      <c r="P712" s="174">
        <f>O712*H712</f>
        <v>0</v>
      </c>
      <c r="Q712" s="174">
        <v>4.2999999999999997E-2</v>
      </c>
      <c r="R712" s="174">
        <f>Q712*H712</f>
        <v>0.17199999999999999</v>
      </c>
      <c r="S712" s="174">
        <v>0</v>
      </c>
      <c r="T712" s="175">
        <f>S712*H712</f>
        <v>0</v>
      </c>
      <c r="AR712" s="17" t="s">
        <v>417</v>
      </c>
      <c r="AT712" s="17" t="s">
        <v>486</v>
      </c>
      <c r="AU712" s="17" t="s">
        <v>81</v>
      </c>
      <c r="AY712" s="17" t="s">
        <v>215</v>
      </c>
      <c r="BE712" s="176">
        <f>IF(N712="základní",J712,0)</f>
        <v>0</v>
      </c>
      <c r="BF712" s="176">
        <f>IF(N712="snížená",J712,0)</f>
        <v>0</v>
      </c>
      <c r="BG712" s="176">
        <f>IF(N712="zákl. přenesená",J712,0)</f>
        <v>0</v>
      </c>
      <c r="BH712" s="176">
        <f>IF(N712="sníž. přenesená",J712,0)</f>
        <v>0</v>
      </c>
      <c r="BI712" s="176">
        <f>IF(N712="nulová",J712,0)</f>
        <v>0</v>
      </c>
      <c r="BJ712" s="17" t="s">
        <v>9</v>
      </c>
      <c r="BK712" s="176">
        <f>ROUND(I712*H712,0)</f>
        <v>0</v>
      </c>
      <c r="BL712" s="17" t="s">
        <v>308</v>
      </c>
      <c r="BM712" s="17" t="s">
        <v>1134</v>
      </c>
    </row>
    <row r="713" spans="2:65" s="11" customFormat="1" x14ac:dyDescent="0.3">
      <c r="B713" s="177"/>
      <c r="D713" s="178" t="s">
        <v>224</v>
      </c>
      <c r="E713" s="179" t="s">
        <v>3</v>
      </c>
      <c r="F713" s="180" t="s">
        <v>1130</v>
      </c>
      <c r="H713" s="181">
        <v>1</v>
      </c>
      <c r="I713" s="182"/>
      <c r="L713" s="177"/>
      <c r="M713" s="183"/>
      <c r="N713" s="184"/>
      <c r="O713" s="184"/>
      <c r="P713" s="184"/>
      <c r="Q713" s="184"/>
      <c r="R713" s="184"/>
      <c r="S713" s="184"/>
      <c r="T713" s="185"/>
      <c r="AT713" s="179" t="s">
        <v>224</v>
      </c>
      <c r="AU713" s="179" t="s">
        <v>81</v>
      </c>
      <c r="AV713" s="11" t="s">
        <v>81</v>
      </c>
      <c r="AW713" s="11" t="s">
        <v>36</v>
      </c>
      <c r="AX713" s="11" t="s">
        <v>73</v>
      </c>
      <c r="AY713" s="179" t="s">
        <v>215</v>
      </c>
    </row>
    <row r="714" spans="2:65" s="11" customFormat="1" x14ac:dyDescent="0.3">
      <c r="B714" s="177"/>
      <c r="D714" s="178" t="s">
        <v>224</v>
      </c>
      <c r="E714" s="179" t="s">
        <v>3</v>
      </c>
      <c r="F714" s="180" t="s">
        <v>568</v>
      </c>
      <c r="H714" s="181">
        <v>2</v>
      </c>
      <c r="I714" s="182"/>
      <c r="L714" s="177"/>
      <c r="M714" s="183"/>
      <c r="N714" s="184"/>
      <c r="O714" s="184"/>
      <c r="P714" s="184"/>
      <c r="Q714" s="184"/>
      <c r="R714" s="184"/>
      <c r="S714" s="184"/>
      <c r="T714" s="185"/>
      <c r="AT714" s="179" t="s">
        <v>224</v>
      </c>
      <c r="AU714" s="179" t="s">
        <v>81</v>
      </c>
      <c r="AV714" s="11" t="s">
        <v>81</v>
      </c>
      <c r="AW714" s="11" t="s">
        <v>36</v>
      </c>
      <c r="AX714" s="11" t="s">
        <v>73</v>
      </c>
      <c r="AY714" s="179" t="s">
        <v>215</v>
      </c>
    </row>
    <row r="715" spans="2:65" s="11" customFormat="1" x14ac:dyDescent="0.3">
      <c r="B715" s="177"/>
      <c r="D715" s="178" t="s">
        <v>224</v>
      </c>
      <c r="E715" s="179" t="s">
        <v>3</v>
      </c>
      <c r="F715" s="180" t="s">
        <v>569</v>
      </c>
      <c r="H715" s="181">
        <v>1</v>
      </c>
      <c r="I715" s="182"/>
      <c r="L715" s="177"/>
      <c r="M715" s="183"/>
      <c r="N715" s="184"/>
      <c r="O715" s="184"/>
      <c r="P715" s="184"/>
      <c r="Q715" s="184"/>
      <c r="R715" s="184"/>
      <c r="S715" s="184"/>
      <c r="T715" s="185"/>
      <c r="AT715" s="179" t="s">
        <v>224</v>
      </c>
      <c r="AU715" s="179" t="s">
        <v>81</v>
      </c>
      <c r="AV715" s="11" t="s">
        <v>81</v>
      </c>
      <c r="AW715" s="11" t="s">
        <v>36</v>
      </c>
      <c r="AX715" s="11" t="s">
        <v>73</v>
      </c>
      <c r="AY715" s="179" t="s">
        <v>215</v>
      </c>
    </row>
    <row r="716" spans="2:65" s="12" customFormat="1" x14ac:dyDescent="0.3">
      <c r="B716" s="186"/>
      <c r="D716" s="195" t="s">
        <v>224</v>
      </c>
      <c r="E716" s="207" t="s">
        <v>3</v>
      </c>
      <c r="F716" s="208" t="s">
        <v>266</v>
      </c>
      <c r="H716" s="209">
        <v>4</v>
      </c>
      <c r="I716" s="190"/>
      <c r="L716" s="186"/>
      <c r="M716" s="191"/>
      <c r="N716" s="192"/>
      <c r="O716" s="192"/>
      <c r="P716" s="192"/>
      <c r="Q716" s="192"/>
      <c r="R716" s="192"/>
      <c r="S716" s="192"/>
      <c r="T716" s="193"/>
      <c r="AT716" s="187" t="s">
        <v>224</v>
      </c>
      <c r="AU716" s="187" t="s">
        <v>81</v>
      </c>
      <c r="AV716" s="12" t="s">
        <v>229</v>
      </c>
      <c r="AW716" s="12" t="s">
        <v>36</v>
      </c>
      <c r="AX716" s="12" t="s">
        <v>9</v>
      </c>
      <c r="AY716" s="187" t="s">
        <v>215</v>
      </c>
    </row>
    <row r="717" spans="2:65" s="1" customFormat="1" ht="22.5" customHeight="1" x14ac:dyDescent="0.3">
      <c r="B717" s="164"/>
      <c r="C717" s="165" t="s">
        <v>1135</v>
      </c>
      <c r="D717" s="165" t="s">
        <v>217</v>
      </c>
      <c r="E717" s="166" t="s">
        <v>1136</v>
      </c>
      <c r="F717" s="167" t="s">
        <v>1137</v>
      </c>
      <c r="G717" s="168" t="s">
        <v>311</v>
      </c>
      <c r="H717" s="169">
        <v>2</v>
      </c>
      <c r="I717" s="170"/>
      <c r="J717" s="171">
        <f>ROUND(I717*H717,0)</f>
        <v>0</v>
      </c>
      <c r="K717" s="167" t="s">
        <v>221</v>
      </c>
      <c r="L717" s="34"/>
      <c r="M717" s="172" t="s">
        <v>3</v>
      </c>
      <c r="N717" s="173" t="s">
        <v>44</v>
      </c>
      <c r="O717" s="35"/>
      <c r="P717" s="174">
        <f>O717*H717</f>
        <v>0</v>
      </c>
      <c r="Q717" s="174">
        <v>0</v>
      </c>
      <c r="R717" s="174">
        <f>Q717*H717</f>
        <v>0</v>
      </c>
      <c r="S717" s="174">
        <v>0</v>
      </c>
      <c r="T717" s="175">
        <f>S717*H717</f>
        <v>0</v>
      </c>
      <c r="AR717" s="17" t="s">
        <v>308</v>
      </c>
      <c r="AT717" s="17" t="s">
        <v>217</v>
      </c>
      <c r="AU717" s="17" t="s">
        <v>81</v>
      </c>
      <c r="AY717" s="17" t="s">
        <v>215</v>
      </c>
      <c r="BE717" s="176">
        <f>IF(N717="základní",J717,0)</f>
        <v>0</v>
      </c>
      <c r="BF717" s="176">
        <f>IF(N717="snížená",J717,0)</f>
        <v>0</v>
      </c>
      <c r="BG717" s="176">
        <f>IF(N717="zákl. přenesená",J717,0)</f>
        <v>0</v>
      </c>
      <c r="BH717" s="176">
        <f>IF(N717="sníž. přenesená",J717,0)</f>
        <v>0</v>
      </c>
      <c r="BI717" s="176">
        <f>IF(N717="nulová",J717,0)</f>
        <v>0</v>
      </c>
      <c r="BJ717" s="17" t="s">
        <v>9</v>
      </c>
      <c r="BK717" s="176">
        <f>ROUND(I717*H717,0)</f>
        <v>0</v>
      </c>
      <c r="BL717" s="17" t="s">
        <v>308</v>
      </c>
      <c r="BM717" s="17" t="s">
        <v>1138</v>
      </c>
    </row>
    <row r="718" spans="2:65" s="11" customFormat="1" x14ac:dyDescent="0.3">
      <c r="B718" s="177"/>
      <c r="D718" s="178" t="s">
        <v>224</v>
      </c>
      <c r="E718" s="179" t="s">
        <v>3</v>
      </c>
      <c r="F718" s="180" t="s">
        <v>990</v>
      </c>
      <c r="H718" s="181">
        <v>1</v>
      </c>
      <c r="I718" s="182"/>
      <c r="L718" s="177"/>
      <c r="M718" s="183"/>
      <c r="N718" s="184"/>
      <c r="O718" s="184"/>
      <c r="P718" s="184"/>
      <c r="Q718" s="184"/>
      <c r="R718" s="184"/>
      <c r="S718" s="184"/>
      <c r="T718" s="185"/>
      <c r="AT718" s="179" t="s">
        <v>224</v>
      </c>
      <c r="AU718" s="179" t="s">
        <v>81</v>
      </c>
      <c r="AV718" s="11" t="s">
        <v>81</v>
      </c>
      <c r="AW718" s="11" t="s">
        <v>36</v>
      </c>
      <c r="AX718" s="11" t="s">
        <v>73</v>
      </c>
      <c r="AY718" s="179" t="s">
        <v>215</v>
      </c>
    </row>
    <row r="719" spans="2:65" s="11" customFormat="1" x14ac:dyDescent="0.3">
      <c r="B719" s="177"/>
      <c r="D719" s="178" t="s">
        <v>224</v>
      </c>
      <c r="E719" s="179" t="s">
        <v>3</v>
      </c>
      <c r="F719" s="180" t="s">
        <v>991</v>
      </c>
      <c r="H719" s="181">
        <v>1</v>
      </c>
      <c r="I719" s="182"/>
      <c r="L719" s="177"/>
      <c r="M719" s="183"/>
      <c r="N719" s="184"/>
      <c r="O719" s="184"/>
      <c r="P719" s="184"/>
      <c r="Q719" s="184"/>
      <c r="R719" s="184"/>
      <c r="S719" s="184"/>
      <c r="T719" s="185"/>
      <c r="AT719" s="179" t="s">
        <v>224</v>
      </c>
      <c r="AU719" s="179" t="s">
        <v>81</v>
      </c>
      <c r="AV719" s="11" t="s">
        <v>81</v>
      </c>
      <c r="AW719" s="11" t="s">
        <v>36</v>
      </c>
      <c r="AX719" s="11" t="s">
        <v>73</v>
      </c>
      <c r="AY719" s="179" t="s">
        <v>215</v>
      </c>
    </row>
    <row r="720" spans="2:65" s="12" customFormat="1" x14ac:dyDescent="0.3">
      <c r="B720" s="186"/>
      <c r="D720" s="195" t="s">
        <v>224</v>
      </c>
      <c r="E720" s="207" t="s">
        <v>3</v>
      </c>
      <c r="F720" s="208" t="s">
        <v>266</v>
      </c>
      <c r="H720" s="209">
        <v>2</v>
      </c>
      <c r="I720" s="190"/>
      <c r="L720" s="186"/>
      <c r="M720" s="191"/>
      <c r="N720" s="192"/>
      <c r="O720" s="192"/>
      <c r="P720" s="192"/>
      <c r="Q720" s="192"/>
      <c r="R720" s="192"/>
      <c r="S720" s="192"/>
      <c r="T720" s="193"/>
      <c r="AT720" s="187" t="s">
        <v>224</v>
      </c>
      <c r="AU720" s="187" t="s">
        <v>81</v>
      </c>
      <c r="AV720" s="12" t="s">
        <v>229</v>
      </c>
      <c r="AW720" s="12" t="s">
        <v>36</v>
      </c>
      <c r="AX720" s="12" t="s">
        <v>9</v>
      </c>
      <c r="AY720" s="187" t="s">
        <v>215</v>
      </c>
    </row>
    <row r="721" spans="2:65" s="1" customFormat="1" ht="22.5" customHeight="1" x14ac:dyDescent="0.3">
      <c r="B721" s="164"/>
      <c r="C721" s="210" t="s">
        <v>1139</v>
      </c>
      <c r="D721" s="210" t="s">
        <v>486</v>
      </c>
      <c r="E721" s="211" t="s">
        <v>1140</v>
      </c>
      <c r="F721" s="212" t="s">
        <v>1141</v>
      </c>
      <c r="G721" s="213" t="s">
        <v>311</v>
      </c>
      <c r="H721" s="214">
        <v>1</v>
      </c>
      <c r="I721" s="215"/>
      <c r="J721" s="216">
        <f>ROUND(I721*H721,0)</f>
        <v>0</v>
      </c>
      <c r="K721" s="212" t="s">
        <v>3</v>
      </c>
      <c r="L721" s="217"/>
      <c r="M721" s="218" t="s">
        <v>3</v>
      </c>
      <c r="N721" s="219" t="s">
        <v>44</v>
      </c>
      <c r="O721" s="35"/>
      <c r="P721" s="174">
        <f>O721*H721</f>
        <v>0</v>
      </c>
      <c r="Q721" s="174">
        <v>4.7E-2</v>
      </c>
      <c r="R721" s="174">
        <f>Q721*H721</f>
        <v>4.7E-2</v>
      </c>
      <c r="S721" s="174">
        <v>0</v>
      </c>
      <c r="T721" s="175">
        <f>S721*H721</f>
        <v>0</v>
      </c>
      <c r="AR721" s="17" t="s">
        <v>417</v>
      </c>
      <c r="AT721" s="17" t="s">
        <v>486</v>
      </c>
      <c r="AU721" s="17" t="s">
        <v>81</v>
      </c>
      <c r="AY721" s="17" t="s">
        <v>215</v>
      </c>
      <c r="BE721" s="176">
        <f>IF(N721="základní",J721,0)</f>
        <v>0</v>
      </c>
      <c r="BF721" s="176">
        <f>IF(N721="snížená",J721,0)</f>
        <v>0</v>
      </c>
      <c r="BG721" s="176">
        <f>IF(N721="zákl. přenesená",J721,0)</f>
        <v>0</v>
      </c>
      <c r="BH721" s="176">
        <f>IF(N721="sníž. přenesená",J721,0)</f>
        <v>0</v>
      </c>
      <c r="BI721" s="176">
        <f>IF(N721="nulová",J721,0)</f>
        <v>0</v>
      </c>
      <c r="BJ721" s="17" t="s">
        <v>9</v>
      </c>
      <c r="BK721" s="176">
        <f>ROUND(I721*H721,0)</f>
        <v>0</v>
      </c>
      <c r="BL721" s="17" t="s">
        <v>308</v>
      </c>
      <c r="BM721" s="17" t="s">
        <v>1142</v>
      </c>
    </row>
    <row r="722" spans="2:65" s="11" customFormat="1" x14ac:dyDescent="0.3">
      <c r="B722" s="177"/>
      <c r="D722" s="195" t="s">
        <v>224</v>
      </c>
      <c r="E722" s="204" t="s">
        <v>3</v>
      </c>
      <c r="F722" s="205" t="s">
        <v>991</v>
      </c>
      <c r="H722" s="206">
        <v>1</v>
      </c>
      <c r="I722" s="182"/>
      <c r="L722" s="177"/>
      <c r="M722" s="183"/>
      <c r="N722" s="184"/>
      <c r="O722" s="184"/>
      <c r="P722" s="184"/>
      <c r="Q722" s="184"/>
      <c r="R722" s="184"/>
      <c r="S722" s="184"/>
      <c r="T722" s="185"/>
      <c r="AT722" s="179" t="s">
        <v>224</v>
      </c>
      <c r="AU722" s="179" t="s">
        <v>81</v>
      </c>
      <c r="AV722" s="11" t="s">
        <v>81</v>
      </c>
      <c r="AW722" s="11" t="s">
        <v>36</v>
      </c>
      <c r="AX722" s="11" t="s">
        <v>9</v>
      </c>
      <c r="AY722" s="179" t="s">
        <v>215</v>
      </c>
    </row>
    <row r="723" spans="2:65" s="1" customFormat="1" ht="22.5" customHeight="1" x14ac:dyDescent="0.3">
      <c r="B723" s="164"/>
      <c r="C723" s="210" t="s">
        <v>1143</v>
      </c>
      <c r="D723" s="210" t="s">
        <v>486</v>
      </c>
      <c r="E723" s="211" t="s">
        <v>1144</v>
      </c>
      <c r="F723" s="212" t="s">
        <v>1145</v>
      </c>
      <c r="G723" s="213" t="s">
        <v>311</v>
      </c>
      <c r="H723" s="214">
        <v>1</v>
      </c>
      <c r="I723" s="215"/>
      <c r="J723" s="216">
        <f>ROUND(I723*H723,0)</f>
        <v>0</v>
      </c>
      <c r="K723" s="212" t="s">
        <v>3</v>
      </c>
      <c r="L723" s="217"/>
      <c r="M723" s="218" t="s">
        <v>3</v>
      </c>
      <c r="N723" s="219" t="s">
        <v>44</v>
      </c>
      <c r="O723" s="35"/>
      <c r="P723" s="174">
        <f>O723*H723</f>
        <v>0</v>
      </c>
      <c r="Q723" s="174">
        <v>4.7E-2</v>
      </c>
      <c r="R723" s="174">
        <f>Q723*H723</f>
        <v>4.7E-2</v>
      </c>
      <c r="S723" s="174">
        <v>0</v>
      </c>
      <c r="T723" s="175">
        <f>S723*H723</f>
        <v>0</v>
      </c>
      <c r="AR723" s="17" t="s">
        <v>417</v>
      </c>
      <c r="AT723" s="17" t="s">
        <v>486</v>
      </c>
      <c r="AU723" s="17" t="s">
        <v>81</v>
      </c>
      <c r="AY723" s="17" t="s">
        <v>215</v>
      </c>
      <c r="BE723" s="176">
        <f>IF(N723="základní",J723,0)</f>
        <v>0</v>
      </c>
      <c r="BF723" s="176">
        <f>IF(N723="snížená",J723,0)</f>
        <v>0</v>
      </c>
      <c r="BG723" s="176">
        <f>IF(N723="zákl. přenesená",J723,0)</f>
        <v>0</v>
      </c>
      <c r="BH723" s="176">
        <f>IF(N723="sníž. přenesená",J723,0)</f>
        <v>0</v>
      </c>
      <c r="BI723" s="176">
        <f>IF(N723="nulová",J723,0)</f>
        <v>0</v>
      </c>
      <c r="BJ723" s="17" t="s">
        <v>9</v>
      </c>
      <c r="BK723" s="176">
        <f>ROUND(I723*H723,0)</f>
        <v>0</v>
      </c>
      <c r="BL723" s="17" t="s">
        <v>308</v>
      </c>
      <c r="BM723" s="17" t="s">
        <v>1146</v>
      </c>
    </row>
    <row r="724" spans="2:65" s="11" customFormat="1" x14ac:dyDescent="0.3">
      <c r="B724" s="177"/>
      <c r="D724" s="195" t="s">
        <v>224</v>
      </c>
      <c r="E724" s="204" t="s">
        <v>3</v>
      </c>
      <c r="F724" s="205" t="s">
        <v>990</v>
      </c>
      <c r="H724" s="206">
        <v>1</v>
      </c>
      <c r="I724" s="182"/>
      <c r="L724" s="177"/>
      <c r="M724" s="183"/>
      <c r="N724" s="184"/>
      <c r="O724" s="184"/>
      <c r="P724" s="184"/>
      <c r="Q724" s="184"/>
      <c r="R724" s="184"/>
      <c r="S724" s="184"/>
      <c r="T724" s="185"/>
      <c r="AT724" s="179" t="s">
        <v>224</v>
      </c>
      <c r="AU724" s="179" t="s">
        <v>81</v>
      </c>
      <c r="AV724" s="11" t="s">
        <v>81</v>
      </c>
      <c r="AW724" s="11" t="s">
        <v>36</v>
      </c>
      <c r="AX724" s="11" t="s">
        <v>9</v>
      </c>
      <c r="AY724" s="179" t="s">
        <v>215</v>
      </c>
    </row>
    <row r="725" spans="2:65" s="1" customFormat="1" ht="22.5" customHeight="1" x14ac:dyDescent="0.3">
      <c r="B725" s="164"/>
      <c r="C725" s="165" t="s">
        <v>1147</v>
      </c>
      <c r="D725" s="165" t="s">
        <v>217</v>
      </c>
      <c r="E725" s="166" t="s">
        <v>1148</v>
      </c>
      <c r="F725" s="167" t="s">
        <v>1149</v>
      </c>
      <c r="G725" s="168" t="s">
        <v>311</v>
      </c>
      <c r="H725" s="169">
        <v>1</v>
      </c>
      <c r="I725" s="170"/>
      <c r="J725" s="171">
        <f>ROUND(I725*H725,0)</f>
        <v>0</v>
      </c>
      <c r="K725" s="167" t="s">
        <v>221</v>
      </c>
      <c r="L725" s="34"/>
      <c r="M725" s="172" t="s">
        <v>3</v>
      </c>
      <c r="N725" s="173" t="s">
        <v>44</v>
      </c>
      <c r="O725" s="35"/>
      <c r="P725" s="174">
        <f>O725*H725</f>
        <v>0</v>
      </c>
      <c r="Q725" s="174">
        <v>8.6920960000000001E-4</v>
      </c>
      <c r="R725" s="174">
        <f>Q725*H725</f>
        <v>8.6920960000000001E-4</v>
      </c>
      <c r="S725" s="174">
        <v>0</v>
      </c>
      <c r="T725" s="175">
        <f>S725*H725</f>
        <v>0</v>
      </c>
      <c r="AR725" s="17" t="s">
        <v>308</v>
      </c>
      <c r="AT725" s="17" t="s">
        <v>217</v>
      </c>
      <c r="AU725" s="17" t="s">
        <v>81</v>
      </c>
      <c r="AY725" s="17" t="s">
        <v>215</v>
      </c>
      <c r="BE725" s="176">
        <f>IF(N725="základní",J725,0)</f>
        <v>0</v>
      </c>
      <c r="BF725" s="176">
        <f>IF(N725="snížená",J725,0)</f>
        <v>0</v>
      </c>
      <c r="BG725" s="176">
        <f>IF(N725="zákl. přenesená",J725,0)</f>
        <v>0</v>
      </c>
      <c r="BH725" s="176">
        <f>IF(N725="sníž. přenesená",J725,0)</f>
        <v>0</v>
      </c>
      <c r="BI725" s="176">
        <f>IF(N725="nulová",J725,0)</f>
        <v>0</v>
      </c>
      <c r="BJ725" s="17" t="s">
        <v>9</v>
      </c>
      <c r="BK725" s="176">
        <f>ROUND(I725*H725,0)</f>
        <v>0</v>
      </c>
      <c r="BL725" s="17" t="s">
        <v>308</v>
      </c>
      <c r="BM725" s="17" t="s">
        <v>1150</v>
      </c>
    </row>
    <row r="726" spans="2:65" s="11" customFormat="1" x14ac:dyDescent="0.3">
      <c r="B726" s="177"/>
      <c r="D726" s="195" t="s">
        <v>224</v>
      </c>
      <c r="E726" s="204" t="s">
        <v>3</v>
      </c>
      <c r="F726" s="205" t="s">
        <v>1151</v>
      </c>
      <c r="H726" s="206">
        <v>1</v>
      </c>
      <c r="I726" s="182"/>
      <c r="L726" s="177"/>
      <c r="M726" s="183"/>
      <c r="N726" s="184"/>
      <c r="O726" s="184"/>
      <c r="P726" s="184"/>
      <c r="Q726" s="184"/>
      <c r="R726" s="184"/>
      <c r="S726" s="184"/>
      <c r="T726" s="185"/>
      <c r="AT726" s="179" t="s">
        <v>224</v>
      </c>
      <c r="AU726" s="179" t="s">
        <v>81</v>
      </c>
      <c r="AV726" s="11" t="s">
        <v>81</v>
      </c>
      <c r="AW726" s="11" t="s">
        <v>36</v>
      </c>
      <c r="AX726" s="11" t="s">
        <v>9</v>
      </c>
      <c r="AY726" s="179" t="s">
        <v>215</v>
      </c>
    </row>
    <row r="727" spans="2:65" s="1" customFormat="1" ht="22.5" customHeight="1" x14ac:dyDescent="0.3">
      <c r="B727" s="164"/>
      <c r="C727" s="210" t="s">
        <v>1152</v>
      </c>
      <c r="D727" s="210" t="s">
        <v>486</v>
      </c>
      <c r="E727" s="211" t="s">
        <v>1153</v>
      </c>
      <c r="F727" s="212" t="s">
        <v>1154</v>
      </c>
      <c r="G727" s="213" t="s">
        <v>311</v>
      </c>
      <c r="H727" s="214">
        <v>1</v>
      </c>
      <c r="I727" s="215"/>
      <c r="J727" s="216">
        <f>ROUND(I727*H727,0)</f>
        <v>0</v>
      </c>
      <c r="K727" s="212" t="s">
        <v>3</v>
      </c>
      <c r="L727" s="217"/>
      <c r="M727" s="218" t="s">
        <v>3</v>
      </c>
      <c r="N727" s="219" t="s">
        <v>44</v>
      </c>
      <c r="O727" s="35"/>
      <c r="P727" s="174">
        <f>O727*H727</f>
        <v>0</v>
      </c>
      <c r="Q727" s="174">
        <v>0.05</v>
      </c>
      <c r="R727" s="174">
        <f>Q727*H727</f>
        <v>0.05</v>
      </c>
      <c r="S727" s="174">
        <v>0</v>
      </c>
      <c r="T727" s="175">
        <f>S727*H727</f>
        <v>0</v>
      </c>
      <c r="AR727" s="17" t="s">
        <v>417</v>
      </c>
      <c r="AT727" s="17" t="s">
        <v>486</v>
      </c>
      <c r="AU727" s="17" t="s">
        <v>81</v>
      </c>
      <c r="AY727" s="17" t="s">
        <v>215</v>
      </c>
      <c r="BE727" s="176">
        <f>IF(N727="základní",J727,0)</f>
        <v>0</v>
      </c>
      <c r="BF727" s="176">
        <f>IF(N727="snížená",J727,0)</f>
        <v>0</v>
      </c>
      <c r="BG727" s="176">
        <f>IF(N727="zákl. přenesená",J727,0)</f>
        <v>0</v>
      </c>
      <c r="BH727" s="176">
        <f>IF(N727="sníž. přenesená",J727,0)</f>
        <v>0</v>
      </c>
      <c r="BI727" s="176">
        <f>IF(N727="nulová",J727,0)</f>
        <v>0</v>
      </c>
      <c r="BJ727" s="17" t="s">
        <v>9</v>
      </c>
      <c r="BK727" s="176">
        <f>ROUND(I727*H727,0)</f>
        <v>0</v>
      </c>
      <c r="BL727" s="17" t="s">
        <v>308</v>
      </c>
      <c r="BM727" s="17" t="s">
        <v>1155</v>
      </c>
    </row>
    <row r="728" spans="2:65" s="11" customFormat="1" x14ac:dyDescent="0.3">
      <c r="B728" s="177"/>
      <c r="D728" s="195" t="s">
        <v>224</v>
      </c>
      <c r="E728" s="204" t="s">
        <v>3</v>
      </c>
      <c r="F728" s="205" t="s">
        <v>1151</v>
      </c>
      <c r="H728" s="206">
        <v>1</v>
      </c>
      <c r="I728" s="182"/>
      <c r="L728" s="177"/>
      <c r="M728" s="183"/>
      <c r="N728" s="184"/>
      <c r="O728" s="184"/>
      <c r="P728" s="184"/>
      <c r="Q728" s="184"/>
      <c r="R728" s="184"/>
      <c r="S728" s="184"/>
      <c r="T728" s="185"/>
      <c r="AT728" s="179" t="s">
        <v>224</v>
      </c>
      <c r="AU728" s="179" t="s">
        <v>81</v>
      </c>
      <c r="AV728" s="11" t="s">
        <v>81</v>
      </c>
      <c r="AW728" s="11" t="s">
        <v>36</v>
      </c>
      <c r="AX728" s="11" t="s">
        <v>9</v>
      </c>
      <c r="AY728" s="179" t="s">
        <v>215</v>
      </c>
    </row>
    <row r="729" spans="2:65" s="1" customFormat="1" ht="22.5" customHeight="1" x14ac:dyDescent="0.3">
      <c r="B729" s="164"/>
      <c r="C729" s="165" t="s">
        <v>1156</v>
      </c>
      <c r="D729" s="165" t="s">
        <v>217</v>
      </c>
      <c r="E729" s="166" t="s">
        <v>1157</v>
      </c>
      <c r="F729" s="167" t="s">
        <v>1158</v>
      </c>
      <c r="G729" s="168" t="s">
        <v>311</v>
      </c>
      <c r="H729" s="169">
        <v>3</v>
      </c>
      <c r="I729" s="170"/>
      <c r="J729" s="171">
        <f>ROUND(I729*H729,0)</f>
        <v>0</v>
      </c>
      <c r="K729" s="167" t="s">
        <v>221</v>
      </c>
      <c r="L729" s="34"/>
      <c r="M729" s="172" t="s">
        <v>3</v>
      </c>
      <c r="N729" s="173" t="s">
        <v>44</v>
      </c>
      <c r="O729" s="35"/>
      <c r="P729" s="174">
        <f>O729*H729</f>
        <v>0</v>
      </c>
      <c r="Q729" s="174">
        <v>8.0973090000000002E-4</v>
      </c>
      <c r="R729" s="174">
        <f>Q729*H729</f>
        <v>2.4291927E-3</v>
      </c>
      <c r="S729" s="174">
        <v>0</v>
      </c>
      <c r="T729" s="175">
        <f>S729*H729</f>
        <v>0</v>
      </c>
      <c r="AR729" s="17" t="s">
        <v>308</v>
      </c>
      <c r="AT729" s="17" t="s">
        <v>217</v>
      </c>
      <c r="AU729" s="17" t="s">
        <v>81</v>
      </c>
      <c r="AY729" s="17" t="s">
        <v>215</v>
      </c>
      <c r="BE729" s="176">
        <f>IF(N729="základní",J729,0)</f>
        <v>0</v>
      </c>
      <c r="BF729" s="176">
        <f>IF(N729="snížená",J729,0)</f>
        <v>0</v>
      </c>
      <c r="BG729" s="176">
        <f>IF(N729="zákl. přenesená",J729,0)</f>
        <v>0</v>
      </c>
      <c r="BH729" s="176">
        <f>IF(N729="sníž. přenesená",J729,0)</f>
        <v>0</v>
      </c>
      <c r="BI729" s="176">
        <f>IF(N729="nulová",J729,0)</f>
        <v>0</v>
      </c>
      <c r="BJ729" s="17" t="s">
        <v>9</v>
      </c>
      <c r="BK729" s="176">
        <f>ROUND(I729*H729,0)</f>
        <v>0</v>
      </c>
      <c r="BL729" s="17" t="s">
        <v>308</v>
      </c>
      <c r="BM729" s="17" t="s">
        <v>1159</v>
      </c>
    </row>
    <row r="730" spans="2:65" s="11" customFormat="1" x14ac:dyDescent="0.3">
      <c r="B730" s="177"/>
      <c r="D730" s="178" t="s">
        <v>224</v>
      </c>
      <c r="E730" s="179" t="s">
        <v>3</v>
      </c>
      <c r="F730" s="180" t="s">
        <v>1160</v>
      </c>
      <c r="H730" s="181">
        <v>2</v>
      </c>
      <c r="I730" s="182"/>
      <c r="L730" s="177"/>
      <c r="M730" s="183"/>
      <c r="N730" s="184"/>
      <c r="O730" s="184"/>
      <c r="P730" s="184"/>
      <c r="Q730" s="184"/>
      <c r="R730" s="184"/>
      <c r="S730" s="184"/>
      <c r="T730" s="185"/>
      <c r="AT730" s="179" t="s">
        <v>224</v>
      </c>
      <c r="AU730" s="179" t="s">
        <v>81</v>
      </c>
      <c r="AV730" s="11" t="s">
        <v>81</v>
      </c>
      <c r="AW730" s="11" t="s">
        <v>36</v>
      </c>
      <c r="AX730" s="11" t="s">
        <v>73</v>
      </c>
      <c r="AY730" s="179" t="s">
        <v>215</v>
      </c>
    </row>
    <row r="731" spans="2:65" s="11" customFormat="1" x14ac:dyDescent="0.3">
      <c r="B731" s="177"/>
      <c r="D731" s="178" t="s">
        <v>224</v>
      </c>
      <c r="E731" s="179" t="s">
        <v>3</v>
      </c>
      <c r="F731" s="180" t="s">
        <v>1161</v>
      </c>
      <c r="H731" s="181">
        <v>1</v>
      </c>
      <c r="I731" s="182"/>
      <c r="L731" s="177"/>
      <c r="M731" s="183"/>
      <c r="N731" s="184"/>
      <c r="O731" s="184"/>
      <c r="P731" s="184"/>
      <c r="Q731" s="184"/>
      <c r="R731" s="184"/>
      <c r="S731" s="184"/>
      <c r="T731" s="185"/>
      <c r="AT731" s="179" t="s">
        <v>224</v>
      </c>
      <c r="AU731" s="179" t="s">
        <v>81</v>
      </c>
      <c r="AV731" s="11" t="s">
        <v>81</v>
      </c>
      <c r="AW731" s="11" t="s">
        <v>36</v>
      </c>
      <c r="AX731" s="11" t="s">
        <v>73</v>
      </c>
      <c r="AY731" s="179" t="s">
        <v>215</v>
      </c>
    </row>
    <row r="732" spans="2:65" s="12" customFormat="1" x14ac:dyDescent="0.3">
      <c r="B732" s="186"/>
      <c r="D732" s="195" t="s">
        <v>224</v>
      </c>
      <c r="E732" s="207" t="s">
        <v>3</v>
      </c>
      <c r="F732" s="208" t="s">
        <v>266</v>
      </c>
      <c r="H732" s="209">
        <v>3</v>
      </c>
      <c r="I732" s="190"/>
      <c r="L732" s="186"/>
      <c r="M732" s="191"/>
      <c r="N732" s="192"/>
      <c r="O732" s="192"/>
      <c r="P732" s="192"/>
      <c r="Q732" s="192"/>
      <c r="R732" s="192"/>
      <c r="S732" s="192"/>
      <c r="T732" s="193"/>
      <c r="AT732" s="187" t="s">
        <v>224</v>
      </c>
      <c r="AU732" s="187" t="s">
        <v>81</v>
      </c>
      <c r="AV732" s="12" t="s">
        <v>229</v>
      </c>
      <c r="AW732" s="12" t="s">
        <v>36</v>
      </c>
      <c r="AX732" s="12" t="s">
        <v>9</v>
      </c>
      <c r="AY732" s="187" t="s">
        <v>215</v>
      </c>
    </row>
    <row r="733" spans="2:65" s="1" customFormat="1" ht="22.5" customHeight="1" x14ac:dyDescent="0.3">
      <c r="B733" s="164"/>
      <c r="C733" s="210" t="s">
        <v>1162</v>
      </c>
      <c r="D733" s="210" t="s">
        <v>486</v>
      </c>
      <c r="E733" s="211" t="s">
        <v>1163</v>
      </c>
      <c r="F733" s="212" t="s">
        <v>1164</v>
      </c>
      <c r="G733" s="213" t="s">
        <v>311</v>
      </c>
      <c r="H733" s="214">
        <v>3</v>
      </c>
      <c r="I733" s="215"/>
      <c r="J733" s="216">
        <f>ROUND(I733*H733,0)</f>
        <v>0</v>
      </c>
      <c r="K733" s="212" t="s">
        <v>3</v>
      </c>
      <c r="L733" s="217"/>
      <c r="M733" s="218" t="s">
        <v>3</v>
      </c>
      <c r="N733" s="219" t="s">
        <v>44</v>
      </c>
      <c r="O733" s="35"/>
      <c r="P733" s="174">
        <f>O733*H733</f>
        <v>0</v>
      </c>
      <c r="Q733" s="174">
        <v>0.05</v>
      </c>
      <c r="R733" s="174">
        <f>Q733*H733</f>
        <v>0.15000000000000002</v>
      </c>
      <c r="S733" s="174">
        <v>0</v>
      </c>
      <c r="T733" s="175">
        <f>S733*H733</f>
        <v>0</v>
      </c>
      <c r="AR733" s="17" t="s">
        <v>417</v>
      </c>
      <c r="AT733" s="17" t="s">
        <v>486</v>
      </c>
      <c r="AU733" s="17" t="s">
        <v>81</v>
      </c>
      <c r="AY733" s="17" t="s">
        <v>215</v>
      </c>
      <c r="BE733" s="176">
        <f>IF(N733="základní",J733,0)</f>
        <v>0</v>
      </c>
      <c r="BF733" s="176">
        <f>IF(N733="snížená",J733,0)</f>
        <v>0</v>
      </c>
      <c r="BG733" s="176">
        <f>IF(N733="zákl. přenesená",J733,0)</f>
        <v>0</v>
      </c>
      <c r="BH733" s="176">
        <f>IF(N733="sníž. přenesená",J733,0)</f>
        <v>0</v>
      </c>
      <c r="BI733" s="176">
        <f>IF(N733="nulová",J733,0)</f>
        <v>0</v>
      </c>
      <c r="BJ733" s="17" t="s">
        <v>9</v>
      </c>
      <c r="BK733" s="176">
        <f>ROUND(I733*H733,0)</f>
        <v>0</v>
      </c>
      <c r="BL733" s="17" t="s">
        <v>308</v>
      </c>
      <c r="BM733" s="17" t="s">
        <v>1165</v>
      </c>
    </row>
    <row r="734" spans="2:65" s="11" customFormat="1" x14ac:dyDescent="0.3">
      <c r="B734" s="177"/>
      <c r="D734" s="178" t="s">
        <v>224</v>
      </c>
      <c r="E734" s="179" t="s">
        <v>3</v>
      </c>
      <c r="F734" s="180" t="s">
        <v>1160</v>
      </c>
      <c r="H734" s="181">
        <v>2</v>
      </c>
      <c r="I734" s="182"/>
      <c r="L734" s="177"/>
      <c r="M734" s="183"/>
      <c r="N734" s="184"/>
      <c r="O734" s="184"/>
      <c r="P734" s="184"/>
      <c r="Q734" s="184"/>
      <c r="R734" s="184"/>
      <c r="S734" s="184"/>
      <c r="T734" s="185"/>
      <c r="AT734" s="179" t="s">
        <v>224</v>
      </c>
      <c r="AU734" s="179" t="s">
        <v>81</v>
      </c>
      <c r="AV734" s="11" t="s">
        <v>81</v>
      </c>
      <c r="AW734" s="11" t="s">
        <v>36</v>
      </c>
      <c r="AX734" s="11" t="s">
        <v>73</v>
      </c>
      <c r="AY734" s="179" t="s">
        <v>215</v>
      </c>
    </row>
    <row r="735" spans="2:65" s="11" customFormat="1" x14ac:dyDescent="0.3">
      <c r="B735" s="177"/>
      <c r="D735" s="178" t="s">
        <v>224</v>
      </c>
      <c r="E735" s="179" t="s">
        <v>3</v>
      </c>
      <c r="F735" s="180" t="s">
        <v>1161</v>
      </c>
      <c r="H735" s="181">
        <v>1</v>
      </c>
      <c r="I735" s="182"/>
      <c r="L735" s="177"/>
      <c r="M735" s="183"/>
      <c r="N735" s="184"/>
      <c r="O735" s="184"/>
      <c r="P735" s="184"/>
      <c r="Q735" s="184"/>
      <c r="R735" s="184"/>
      <c r="S735" s="184"/>
      <c r="T735" s="185"/>
      <c r="AT735" s="179" t="s">
        <v>224</v>
      </c>
      <c r="AU735" s="179" t="s">
        <v>81</v>
      </c>
      <c r="AV735" s="11" t="s">
        <v>81</v>
      </c>
      <c r="AW735" s="11" t="s">
        <v>36</v>
      </c>
      <c r="AX735" s="11" t="s">
        <v>73</v>
      </c>
      <c r="AY735" s="179" t="s">
        <v>215</v>
      </c>
    </row>
    <row r="736" spans="2:65" s="12" customFormat="1" x14ac:dyDescent="0.3">
      <c r="B736" s="186"/>
      <c r="D736" s="195" t="s">
        <v>224</v>
      </c>
      <c r="E736" s="207" t="s">
        <v>3</v>
      </c>
      <c r="F736" s="208" t="s">
        <v>266</v>
      </c>
      <c r="H736" s="209">
        <v>3</v>
      </c>
      <c r="I736" s="190"/>
      <c r="L736" s="186"/>
      <c r="M736" s="191"/>
      <c r="N736" s="192"/>
      <c r="O736" s="192"/>
      <c r="P736" s="192"/>
      <c r="Q736" s="192"/>
      <c r="R736" s="192"/>
      <c r="S736" s="192"/>
      <c r="T736" s="193"/>
      <c r="AT736" s="187" t="s">
        <v>224</v>
      </c>
      <c r="AU736" s="187" t="s">
        <v>81</v>
      </c>
      <c r="AV736" s="12" t="s">
        <v>229</v>
      </c>
      <c r="AW736" s="12" t="s">
        <v>36</v>
      </c>
      <c r="AX736" s="12" t="s">
        <v>9</v>
      </c>
      <c r="AY736" s="187" t="s">
        <v>215</v>
      </c>
    </row>
    <row r="737" spans="2:65" s="1" customFormat="1" ht="22.5" customHeight="1" x14ac:dyDescent="0.3">
      <c r="B737" s="164"/>
      <c r="C737" s="165" t="s">
        <v>1166</v>
      </c>
      <c r="D737" s="165" t="s">
        <v>217</v>
      </c>
      <c r="E737" s="166" t="s">
        <v>1167</v>
      </c>
      <c r="F737" s="167" t="s">
        <v>1168</v>
      </c>
      <c r="G737" s="168" t="s">
        <v>311</v>
      </c>
      <c r="H737" s="169">
        <v>15</v>
      </c>
      <c r="I737" s="170"/>
      <c r="J737" s="171">
        <f>ROUND(I737*H737,0)</f>
        <v>0</v>
      </c>
      <c r="K737" s="167" t="s">
        <v>221</v>
      </c>
      <c r="L737" s="34"/>
      <c r="M737" s="172" t="s">
        <v>3</v>
      </c>
      <c r="N737" s="173" t="s">
        <v>44</v>
      </c>
      <c r="O737" s="35"/>
      <c r="P737" s="174">
        <f>O737*H737</f>
        <v>0</v>
      </c>
      <c r="Q737" s="174">
        <v>0</v>
      </c>
      <c r="R737" s="174">
        <f>Q737*H737</f>
        <v>0</v>
      </c>
      <c r="S737" s="174">
        <v>0</v>
      </c>
      <c r="T737" s="175">
        <f>S737*H737</f>
        <v>0</v>
      </c>
      <c r="AR737" s="17" t="s">
        <v>308</v>
      </c>
      <c r="AT737" s="17" t="s">
        <v>217</v>
      </c>
      <c r="AU737" s="17" t="s">
        <v>81</v>
      </c>
      <c r="AY737" s="17" t="s">
        <v>215</v>
      </c>
      <c r="BE737" s="176">
        <f>IF(N737="základní",J737,0)</f>
        <v>0</v>
      </c>
      <c r="BF737" s="176">
        <f>IF(N737="snížená",J737,0)</f>
        <v>0</v>
      </c>
      <c r="BG737" s="176">
        <f>IF(N737="zákl. přenesená",J737,0)</f>
        <v>0</v>
      </c>
      <c r="BH737" s="176">
        <f>IF(N737="sníž. přenesená",J737,0)</f>
        <v>0</v>
      </c>
      <c r="BI737" s="176">
        <f>IF(N737="nulová",J737,0)</f>
        <v>0</v>
      </c>
      <c r="BJ737" s="17" t="s">
        <v>9</v>
      </c>
      <c r="BK737" s="176">
        <f>ROUND(I737*H737,0)</f>
        <v>0</v>
      </c>
      <c r="BL737" s="17" t="s">
        <v>308</v>
      </c>
      <c r="BM737" s="17" t="s">
        <v>1169</v>
      </c>
    </row>
    <row r="738" spans="2:65" s="11" customFormat="1" x14ac:dyDescent="0.3">
      <c r="B738" s="177"/>
      <c r="D738" s="178" t="s">
        <v>224</v>
      </c>
      <c r="E738" s="179" t="s">
        <v>3</v>
      </c>
      <c r="F738" s="180" t="s">
        <v>1130</v>
      </c>
      <c r="H738" s="181">
        <v>1</v>
      </c>
      <c r="I738" s="182"/>
      <c r="L738" s="177"/>
      <c r="M738" s="183"/>
      <c r="N738" s="184"/>
      <c r="O738" s="184"/>
      <c r="P738" s="184"/>
      <c r="Q738" s="184"/>
      <c r="R738" s="184"/>
      <c r="S738" s="184"/>
      <c r="T738" s="185"/>
      <c r="AT738" s="179" t="s">
        <v>224</v>
      </c>
      <c r="AU738" s="179" t="s">
        <v>81</v>
      </c>
      <c r="AV738" s="11" t="s">
        <v>81</v>
      </c>
      <c r="AW738" s="11" t="s">
        <v>36</v>
      </c>
      <c r="AX738" s="11" t="s">
        <v>73</v>
      </c>
      <c r="AY738" s="179" t="s">
        <v>215</v>
      </c>
    </row>
    <row r="739" spans="2:65" s="11" customFormat="1" x14ac:dyDescent="0.3">
      <c r="B739" s="177"/>
      <c r="D739" s="178" t="s">
        <v>224</v>
      </c>
      <c r="E739" s="179" t="s">
        <v>3</v>
      </c>
      <c r="F739" s="180" t="s">
        <v>1121</v>
      </c>
      <c r="H739" s="181">
        <v>1</v>
      </c>
      <c r="I739" s="182"/>
      <c r="L739" s="177"/>
      <c r="M739" s="183"/>
      <c r="N739" s="184"/>
      <c r="O739" s="184"/>
      <c r="P739" s="184"/>
      <c r="Q739" s="184"/>
      <c r="R739" s="184"/>
      <c r="S739" s="184"/>
      <c r="T739" s="185"/>
      <c r="AT739" s="179" t="s">
        <v>224</v>
      </c>
      <c r="AU739" s="179" t="s">
        <v>81</v>
      </c>
      <c r="AV739" s="11" t="s">
        <v>81</v>
      </c>
      <c r="AW739" s="11" t="s">
        <v>36</v>
      </c>
      <c r="AX739" s="11" t="s">
        <v>73</v>
      </c>
      <c r="AY739" s="179" t="s">
        <v>215</v>
      </c>
    </row>
    <row r="740" spans="2:65" s="11" customFormat="1" x14ac:dyDescent="0.3">
      <c r="B740" s="177"/>
      <c r="D740" s="178" t="s">
        <v>224</v>
      </c>
      <c r="E740" s="179" t="s">
        <v>3</v>
      </c>
      <c r="F740" s="180" t="s">
        <v>568</v>
      </c>
      <c r="H740" s="181">
        <v>2</v>
      </c>
      <c r="I740" s="182"/>
      <c r="L740" s="177"/>
      <c r="M740" s="183"/>
      <c r="N740" s="184"/>
      <c r="O740" s="184"/>
      <c r="P740" s="184"/>
      <c r="Q740" s="184"/>
      <c r="R740" s="184"/>
      <c r="S740" s="184"/>
      <c r="T740" s="185"/>
      <c r="AT740" s="179" t="s">
        <v>224</v>
      </c>
      <c r="AU740" s="179" t="s">
        <v>81</v>
      </c>
      <c r="AV740" s="11" t="s">
        <v>81</v>
      </c>
      <c r="AW740" s="11" t="s">
        <v>36</v>
      </c>
      <c r="AX740" s="11" t="s">
        <v>73</v>
      </c>
      <c r="AY740" s="179" t="s">
        <v>215</v>
      </c>
    </row>
    <row r="741" spans="2:65" s="11" customFormat="1" x14ac:dyDescent="0.3">
      <c r="B741" s="177"/>
      <c r="D741" s="178" t="s">
        <v>224</v>
      </c>
      <c r="E741" s="179" t="s">
        <v>3</v>
      </c>
      <c r="F741" s="180" t="s">
        <v>1170</v>
      </c>
      <c r="H741" s="181">
        <v>2</v>
      </c>
      <c r="I741" s="182"/>
      <c r="L741" s="177"/>
      <c r="M741" s="183"/>
      <c r="N741" s="184"/>
      <c r="O741" s="184"/>
      <c r="P741" s="184"/>
      <c r="Q741" s="184"/>
      <c r="R741" s="184"/>
      <c r="S741" s="184"/>
      <c r="T741" s="185"/>
      <c r="AT741" s="179" t="s">
        <v>224</v>
      </c>
      <c r="AU741" s="179" t="s">
        <v>81</v>
      </c>
      <c r="AV741" s="11" t="s">
        <v>81</v>
      </c>
      <c r="AW741" s="11" t="s">
        <v>36</v>
      </c>
      <c r="AX741" s="11" t="s">
        <v>73</v>
      </c>
      <c r="AY741" s="179" t="s">
        <v>215</v>
      </c>
    </row>
    <row r="742" spans="2:65" s="11" customFormat="1" x14ac:dyDescent="0.3">
      <c r="B742" s="177"/>
      <c r="D742" s="178" t="s">
        <v>224</v>
      </c>
      <c r="E742" s="179" t="s">
        <v>3</v>
      </c>
      <c r="F742" s="180" t="s">
        <v>569</v>
      </c>
      <c r="H742" s="181">
        <v>1</v>
      </c>
      <c r="I742" s="182"/>
      <c r="L742" s="177"/>
      <c r="M742" s="183"/>
      <c r="N742" s="184"/>
      <c r="O742" s="184"/>
      <c r="P742" s="184"/>
      <c r="Q742" s="184"/>
      <c r="R742" s="184"/>
      <c r="S742" s="184"/>
      <c r="T742" s="185"/>
      <c r="AT742" s="179" t="s">
        <v>224</v>
      </c>
      <c r="AU742" s="179" t="s">
        <v>81</v>
      </c>
      <c r="AV742" s="11" t="s">
        <v>81</v>
      </c>
      <c r="AW742" s="11" t="s">
        <v>36</v>
      </c>
      <c r="AX742" s="11" t="s">
        <v>73</v>
      </c>
      <c r="AY742" s="179" t="s">
        <v>215</v>
      </c>
    </row>
    <row r="743" spans="2:65" s="11" customFormat="1" x14ac:dyDescent="0.3">
      <c r="B743" s="177"/>
      <c r="D743" s="178" t="s">
        <v>224</v>
      </c>
      <c r="E743" s="179" t="s">
        <v>3</v>
      </c>
      <c r="F743" s="180" t="s">
        <v>1171</v>
      </c>
      <c r="H743" s="181">
        <v>2</v>
      </c>
      <c r="I743" s="182"/>
      <c r="L743" s="177"/>
      <c r="M743" s="183"/>
      <c r="N743" s="184"/>
      <c r="O743" s="184"/>
      <c r="P743" s="184"/>
      <c r="Q743" s="184"/>
      <c r="R743" s="184"/>
      <c r="S743" s="184"/>
      <c r="T743" s="185"/>
      <c r="AT743" s="179" t="s">
        <v>224</v>
      </c>
      <c r="AU743" s="179" t="s">
        <v>81</v>
      </c>
      <c r="AV743" s="11" t="s">
        <v>81</v>
      </c>
      <c r="AW743" s="11" t="s">
        <v>36</v>
      </c>
      <c r="AX743" s="11" t="s">
        <v>73</v>
      </c>
      <c r="AY743" s="179" t="s">
        <v>215</v>
      </c>
    </row>
    <row r="744" spans="2:65" s="11" customFormat="1" x14ac:dyDescent="0.3">
      <c r="B744" s="177"/>
      <c r="D744" s="178" t="s">
        <v>224</v>
      </c>
      <c r="E744" s="179" t="s">
        <v>3</v>
      </c>
      <c r="F744" s="180" t="s">
        <v>570</v>
      </c>
      <c r="H744" s="181">
        <v>6</v>
      </c>
      <c r="I744" s="182"/>
      <c r="L744" s="177"/>
      <c r="M744" s="183"/>
      <c r="N744" s="184"/>
      <c r="O744" s="184"/>
      <c r="P744" s="184"/>
      <c r="Q744" s="184"/>
      <c r="R744" s="184"/>
      <c r="S744" s="184"/>
      <c r="T744" s="185"/>
      <c r="AT744" s="179" t="s">
        <v>224</v>
      </c>
      <c r="AU744" s="179" t="s">
        <v>81</v>
      </c>
      <c r="AV744" s="11" t="s">
        <v>81</v>
      </c>
      <c r="AW744" s="11" t="s">
        <v>36</v>
      </c>
      <c r="AX744" s="11" t="s">
        <v>73</v>
      </c>
      <c r="AY744" s="179" t="s">
        <v>215</v>
      </c>
    </row>
    <row r="745" spans="2:65" s="12" customFormat="1" x14ac:dyDescent="0.3">
      <c r="B745" s="186"/>
      <c r="D745" s="195" t="s">
        <v>224</v>
      </c>
      <c r="E745" s="207" t="s">
        <v>3</v>
      </c>
      <c r="F745" s="208" t="s">
        <v>266</v>
      </c>
      <c r="H745" s="209">
        <v>15</v>
      </c>
      <c r="I745" s="190"/>
      <c r="L745" s="186"/>
      <c r="M745" s="191"/>
      <c r="N745" s="192"/>
      <c r="O745" s="192"/>
      <c r="P745" s="192"/>
      <c r="Q745" s="192"/>
      <c r="R745" s="192"/>
      <c r="S745" s="192"/>
      <c r="T745" s="193"/>
      <c r="AT745" s="187" t="s">
        <v>224</v>
      </c>
      <c r="AU745" s="187" t="s">
        <v>81</v>
      </c>
      <c r="AV745" s="12" t="s">
        <v>229</v>
      </c>
      <c r="AW745" s="12" t="s">
        <v>36</v>
      </c>
      <c r="AX745" s="12" t="s">
        <v>9</v>
      </c>
      <c r="AY745" s="187" t="s">
        <v>215</v>
      </c>
    </row>
    <row r="746" spans="2:65" s="1" customFormat="1" ht="22.5" customHeight="1" x14ac:dyDescent="0.3">
      <c r="B746" s="164"/>
      <c r="C746" s="210" t="s">
        <v>1172</v>
      </c>
      <c r="D746" s="210" t="s">
        <v>486</v>
      </c>
      <c r="E746" s="211" t="s">
        <v>1173</v>
      </c>
      <c r="F746" s="212" t="s">
        <v>1174</v>
      </c>
      <c r="G746" s="213" t="s">
        <v>311</v>
      </c>
      <c r="H746" s="214">
        <v>4</v>
      </c>
      <c r="I746" s="215"/>
      <c r="J746" s="216">
        <f>ROUND(I746*H746,0)</f>
        <v>0</v>
      </c>
      <c r="K746" s="212" t="s">
        <v>544</v>
      </c>
      <c r="L746" s="217"/>
      <c r="M746" s="218" t="s">
        <v>3</v>
      </c>
      <c r="N746" s="219" t="s">
        <v>44</v>
      </c>
      <c r="O746" s="35"/>
      <c r="P746" s="174">
        <f>O746*H746</f>
        <v>0</v>
      </c>
      <c r="Q746" s="174">
        <v>4.7000000000000002E-3</v>
      </c>
      <c r="R746" s="174">
        <f>Q746*H746</f>
        <v>1.8800000000000001E-2</v>
      </c>
      <c r="S746" s="174">
        <v>0</v>
      </c>
      <c r="T746" s="175">
        <f>S746*H746</f>
        <v>0</v>
      </c>
      <c r="AR746" s="17" t="s">
        <v>417</v>
      </c>
      <c r="AT746" s="17" t="s">
        <v>486</v>
      </c>
      <c r="AU746" s="17" t="s">
        <v>81</v>
      </c>
      <c r="AY746" s="17" t="s">
        <v>215</v>
      </c>
      <c r="BE746" s="176">
        <f>IF(N746="základní",J746,0)</f>
        <v>0</v>
      </c>
      <c r="BF746" s="176">
        <f>IF(N746="snížená",J746,0)</f>
        <v>0</v>
      </c>
      <c r="BG746" s="176">
        <f>IF(N746="zákl. přenesená",J746,0)</f>
        <v>0</v>
      </c>
      <c r="BH746" s="176">
        <f>IF(N746="sníž. přenesená",J746,0)</f>
        <v>0</v>
      </c>
      <c r="BI746" s="176">
        <f>IF(N746="nulová",J746,0)</f>
        <v>0</v>
      </c>
      <c r="BJ746" s="17" t="s">
        <v>9</v>
      </c>
      <c r="BK746" s="176">
        <f>ROUND(I746*H746,0)</f>
        <v>0</v>
      </c>
      <c r="BL746" s="17" t="s">
        <v>308</v>
      </c>
      <c r="BM746" s="17" t="s">
        <v>1175</v>
      </c>
    </row>
    <row r="747" spans="2:65" s="11" customFormat="1" x14ac:dyDescent="0.3">
      <c r="B747" s="177"/>
      <c r="D747" s="178" t="s">
        <v>224</v>
      </c>
      <c r="E747" s="179" t="s">
        <v>3</v>
      </c>
      <c r="F747" s="180" t="s">
        <v>1130</v>
      </c>
      <c r="H747" s="181">
        <v>1</v>
      </c>
      <c r="I747" s="182"/>
      <c r="L747" s="177"/>
      <c r="M747" s="183"/>
      <c r="N747" s="184"/>
      <c r="O747" s="184"/>
      <c r="P747" s="184"/>
      <c r="Q747" s="184"/>
      <c r="R747" s="184"/>
      <c r="S747" s="184"/>
      <c r="T747" s="185"/>
      <c r="AT747" s="179" t="s">
        <v>224</v>
      </c>
      <c r="AU747" s="179" t="s">
        <v>81</v>
      </c>
      <c r="AV747" s="11" t="s">
        <v>81</v>
      </c>
      <c r="AW747" s="11" t="s">
        <v>36</v>
      </c>
      <c r="AX747" s="11" t="s">
        <v>73</v>
      </c>
      <c r="AY747" s="179" t="s">
        <v>215</v>
      </c>
    </row>
    <row r="748" spans="2:65" s="11" customFormat="1" x14ac:dyDescent="0.3">
      <c r="B748" s="177"/>
      <c r="D748" s="178" t="s">
        <v>224</v>
      </c>
      <c r="E748" s="179" t="s">
        <v>3</v>
      </c>
      <c r="F748" s="180" t="s">
        <v>1121</v>
      </c>
      <c r="H748" s="181">
        <v>1</v>
      </c>
      <c r="I748" s="182"/>
      <c r="L748" s="177"/>
      <c r="M748" s="183"/>
      <c r="N748" s="184"/>
      <c r="O748" s="184"/>
      <c r="P748" s="184"/>
      <c r="Q748" s="184"/>
      <c r="R748" s="184"/>
      <c r="S748" s="184"/>
      <c r="T748" s="185"/>
      <c r="AT748" s="179" t="s">
        <v>224</v>
      </c>
      <c r="AU748" s="179" t="s">
        <v>81</v>
      </c>
      <c r="AV748" s="11" t="s">
        <v>81</v>
      </c>
      <c r="AW748" s="11" t="s">
        <v>36</v>
      </c>
      <c r="AX748" s="11" t="s">
        <v>73</v>
      </c>
      <c r="AY748" s="179" t="s">
        <v>215</v>
      </c>
    </row>
    <row r="749" spans="2:65" s="11" customFormat="1" x14ac:dyDescent="0.3">
      <c r="B749" s="177"/>
      <c r="D749" s="178" t="s">
        <v>224</v>
      </c>
      <c r="E749" s="179" t="s">
        <v>3</v>
      </c>
      <c r="F749" s="180" t="s">
        <v>568</v>
      </c>
      <c r="H749" s="181">
        <v>2</v>
      </c>
      <c r="I749" s="182"/>
      <c r="L749" s="177"/>
      <c r="M749" s="183"/>
      <c r="N749" s="184"/>
      <c r="O749" s="184"/>
      <c r="P749" s="184"/>
      <c r="Q749" s="184"/>
      <c r="R749" s="184"/>
      <c r="S749" s="184"/>
      <c r="T749" s="185"/>
      <c r="AT749" s="179" t="s">
        <v>224</v>
      </c>
      <c r="AU749" s="179" t="s">
        <v>81</v>
      </c>
      <c r="AV749" s="11" t="s">
        <v>81</v>
      </c>
      <c r="AW749" s="11" t="s">
        <v>36</v>
      </c>
      <c r="AX749" s="11" t="s">
        <v>73</v>
      </c>
      <c r="AY749" s="179" t="s">
        <v>215</v>
      </c>
    </row>
    <row r="750" spans="2:65" s="12" customFormat="1" x14ac:dyDescent="0.3">
      <c r="B750" s="186"/>
      <c r="D750" s="195" t="s">
        <v>224</v>
      </c>
      <c r="E750" s="207" t="s">
        <v>3</v>
      </c>
      <c r="F750" s="208" t="s">
        <v>266</v>
      </c>
      <c r="H750" s="209">
        <v>4</v>
      </c>
      <c r="I750" s="190"/>
      <c r="L750" s="186"/>
      <c r="M750" s="191"/>
      <c r="N750" s="192"/>
      <c r="O750" s="192"/>
      <c r="P750" s="192"/>
      <c r="Q750" s="192"/>
      <c r="R750" s="192"/>
      <c r="S750" s="192"/>
      <c r="T750" s="193"/>
      <c r="AT750" s="187" t="s">
        <v>224</v>
      </c>
      <c r="AU750" s="187" t="s">
        <v>81</v>
      </c>
      <c r="AV750" s="12" t="s">
        <v>229</v>
      </c>
      <c r="AW750" s="12" t="s">
        <v>36</v>
      </c>
      <c r="AX750" s="12" t="s">
        <v>9</v>
      </c>
      <c r="AY750" s="187" t="s">
        <v>215</v>
      </c>
    </row>
    <row r="751" spans="2:65" s="1" customFormat="1" ht="22.5" customHeight="1" x14ac:dyDescent="0.3">
      <c r="B751" s="164"/>
      <c r="C751" s="210" t="s">
        <v>1176</v>
      </c>
      <c r="D751" s="210" t="s">
        <v>486</v>
      </c>
      <c r="E751" s="211" t="s">
        <v>1177</v>
      </c>
      <c r="F751" s="212" t="s">
        <v>1178</v>
      </c>
      <c r="G751" s="213" t="s">
        <v>311</v>
      </c>
      <c r="H751" s="214">
        <v>11</v>
      </c>
      <c r="I751" s="215"/>
      <c r="J751" s="216">
        <f>ROUND(I751*H751,0)</f>
        <v>0</v>
      </c>
      <c r="K751" s="212" t="s">
        <v>544</v>
      </c>
      <c r="L751" s="217"/>
      <c r="M751" s="218" t="s">
        <v>3</v>
      </c>
      <c r="N751" s="219" t="s">
        <v>44</v>
      </c>
      <c r="O751" s="35"/>
      <c r="P751" s="174">
        <f>O751*H751</f>
        <v>0</v>
      </c>
      <c r="Q751" s="174">
        <v>4.7000000000000002E-3</v>
      </c>
      <c r="R751" s="174">
        <f>Q751*H751</f>
        <v>5.1700000000000003E-2</v>
      </c>
      <c r="S751" s="174">
        <v>0</v>
      </c>
      <c r="T751" s="175">
        <f>S751*H751</f>
        <v>0</v>
      </c>
      <c r="AR751" s="17" t="s">
        <v>417</v>
      </c>
      <c r="AT751" s="17" t="s">
        <v>486</v>
      </c>
      <c r="AU751" s="17" t="s">
        <v>81</v>
      </c>
      <c r="AY751" s="17" t="s">
        <v>215</v>
      </c>
      <c r="BE751" s="176">
        <f>IF(N751="základní",J751,0)</f>
        <v>0</v>
      </c>
      <c r="BF751" s="176">
        <f>IF(N751="snížená",J751,0)</f>
        <v>0</v>
      </c>
      <c r="BG751" s="176">
        <f>IF(N751="zákl. přenesená",J751,0)</f>
        <v>0</v>
      </c>
      <c r="BH751" s="176">
        <f>IF(N751="sníž. přenesená",J751,0)</f>
        <v>0</v>
      </c>
      <c r="BI751" s="176">
        <f>IF(N751="nulová",J751,0)</f>
        <v>0</v>
      </c>
      <c r="BJ751" s="17" t="s">
        <v>9</v>
      </c>
      <c r="BK751" s="176">
        <f>ROUND(I751*H751,0)</f>
        <v>0</v>
      </c>
      <c r="BL751" s="17" t="s">
        <v>308</v>
      </c>
      <c r="BM751" s="17" t="s">
        <v>1179</v>
      </c>
    </row>
    <row r="752" spans="2:65" s="11" customFormat="1" x14ac:dyDescent="0.3">
      <c r="B752" s="177"/>
      <c r="D752" s="178" t="s">
        <v>224</v>
      </c>
      <c r="E752" s="179" t="s">
        <v>3</v>
      </c>
      <c r="F752" s="180" t="s">
        <v>1170</v>
      </c>
      <c r="H752" s="181">
        <v>2</v>
      </c>
      <c r="I752" s="182"/>
      <c r="L752" s="177"/>
      <c r="M752" s="183"/>
      <c r="N752" s="184"/>
      <c r="O752" s="184"/>
      <c r="P752" s="184"/>
      <c r="Q752" s="184"/>
      <c r="R752" s="184"/>
      <c r="S752" s="184"/>
      <c r="T752" s="185"/>
      <c r="AT752" s="179" t="s">
        <v>224</v>
      </c>
      <c r="AU752" s="179" t="s">
        <v>81</v>
      </c>
      <c r="AV752" s="11" t="s">
        <v>81</v>
      </c>
      <c r="AW752" s="11" t="s">
        <v>36</v>
      </c>
      <c r="AX752" s="11" t="s">
        <v>73</v>
      </c>
      <c r="AY752" s="179" t="s">
        <v>215</v>
      </c>
    </row>
    <row r="753" spans="2:65" s="11" customFormat="1" x14ac:dyDescent="0.3">
      <c r="B753" s="177"/>
      <c r="D753" s="178" t="s">
        <v>224</v>
      </c>
      <c r="E753" s="179" t="s">
        <v>3</v>
      </c>
      <c r="F753" s="180" t="s">
        <v>569</v>
      </c>
      <c r="H753" s="181">
        <v>1</v>
      </c>
      <c r="I753" s="182"/>
      <c r="L753" s="177"/>
      <c r="M753" s="183"/>
      <c r="N753" s="184"/>
      <c r="O753" s="184"/>
      <c r="P753" s="184"/>
      <c r="Q753" s="184"/>
      <c r="R753" s="184"/>
      <c r="S753" s="184"/>
      <c r="T753" s="185"/>
      <c r="AT753" s="179" t="s">
        <v>224</v>
      </c>
      <c r="AU753" s="179" t="s">
        <v>81</v>
      </c>
      <c r="AV753" s="11" t="s">
        <v>81</v>
      </c>
      <c r="AW753" s="11" t="s">
        <v>36</v>
      </c>
      <c r="AX753" s="11" t="s">
        <v>73</v>
      </c>
      <c r="AY753" s="179" t="s">
        <v>215</v>
      </c>
    </row>
    <row r="754" spans="2:65" s="11" customFormat="1" x14ac:dyDescent="0.3">
      <c r="B754" s="177"/>
      <c r="D754" s="178" t="s">
        <v>224</v>
      </c>
      <c r="E754" s="179" t="s">
        <v>3</v>
      </c>
      <c r="F754" s="180" t="s">
        <v>1171</v>
      </c>
      <c r="H754" s="181">
        <v>2</v>
      </c>
      <c r="I754" s="182"/>
      <c r="L754" s="177"/>
      <c r="M754" s="183"/>
      <c r="N754" s="184"/>
      <c r="O754" s="184"/>
      <c r="P754" s="184"/>
      <c r="Q754" s="184"/>
      <c r="R754" s="184"/>
      <c r="S754" s="184"/>
      <c r="T754" s="185"/>
      <c r="AT754" s="179" t="s">
        <v>224</v>
      </c>
      <c r="AU754" s="179" t="s">
        <v>81</v>
      </c>
      <c r="AV754" s="11" t="s">
        <v>81</v>
      </c>
      <c r="AW754" s="11" t="s">
        <v>36</v>
      </c>
      <c r="AX754" s="11" t="s">
        <v>73</v>
      </c>
      <c r="AY754" s="179" t="s">
        <v>215</v>
      </c>
    </row>
    <row r="755" spans="2:65" s="11" customFormat="1" x14ac:dyDescent="0.3">
      <c r="B755" s="177"/>
      <c r="D755" s="178" t="s">
        <v>224</v>
      </c>
      <c r="E755" s="179" t="s">
        <v>3</v>
      </c>
      <c r="F755" s="180" t="s">
        <v>570</v>
      </c>
      <c r="H755" s="181">
        <v>6</v>
      </c>
      <c r="I755" s="182"/>
      <c r="L755" s="177"/>
      <c r="M755" s="183"/>
      <c r="N755" s="184"/>
      <c r="O755" s="184"/>
      <c r="P755" s="184"/>
      <c r="Q755" s="184"/>
      <c r="R755" s="184"/>
      <c r="S755" s="184"/>
      <c r="T755" s="185"/>
      <c r="AT755" s="179" t="s">
        <v>224</v>
      </c>
      <c r="AU755" s="179" t="s">
        <v>81</v>
      </c>
      <c r="AV755" s="11" t="s">
        <v>81</v>
      </c>
      <c r="AW755" s="11" t="s">
        <v>36</v>
      </c>
      <c r="AX755" s="11" t="s">
        <v>73</v>
      </c>
      <c r="AY755" s="179" t="s">
        <v>215</v>
      </c>
    </row>
    <row r="756" spans="2:65" s="12" customFormat="1" x14ac:dyDescent="0.3">
      <c r="B756" s="186"/>
      <c r="D756" s="195" t="s">
        <v>224</v>
      </c>
      <c r="E756" s="207" t="s">
        <v>3</v>
      </c>
      <c r="F756" s="208" t="s">
        <v>266</v>
      </c>
      <c r="H756" s="209">
        <v>11</v>
      </c>
      <c r="I756" s="190"/>
      <c r="L756" s="186"/>
      <c r="M756" s="191"/>
      <c r="N756" s="192"/>
      <c r="O756" s="192"/>
      <c r="P756" s="192"/>
      <c r="Q756" s="192"/>
      <c r="R756" s="192"/>
      <c r="S756" s="192"/>
      <c r="T756" s="193"/>
      <c r="AT756" s="187" t="s">
        <v>224</v>
      </c>
      <c r="AU756" s="187" t="s">
        <v>81</v>
      </c>
      <c r="AV756" s="12" t="s">
        <v>229</v>
      </c>
      <c r="AW756" s="12" t="s">
        <v>36</v>
      </c>
      <c r="AX756" s="12" t="s">
        <v>9</v>
      </c>
      <c r="AY756" s="187" t="s">
        <v>215</v>
      </c>
    </row>
    <row r="757" spans="2:65" s="1" customFormat="1" ht="22.5" customHeight="1" x14ac:dyDescent="0.3">
      <c r="B757" s="164"/>
      <c r="C757" s="165" t="s">
        <v>1180</v>
      </c>
      <c r="D757" s="165" t="s">
        <v>217</v>
      </c>
      <c r="E757" s="166" t="s">
        <v>1181</v>
      </c>
      <c r="F757" s="167" t="s">
        <v>1182</v>
      </c>
      <c r="G757" s="168" t="s">
        <v>311</v>
      </c>
      <c r="H757" s="169">
        <v>30</v>
      </c>
      <c r="I757" s="170"/>
      <c r="J757" s="171">
        <f>ROUND(I757*H757,0)</f>
        <v>0</v>
      </c>
      <c r="K757" s="167" t="s">
        <v>221</v>
      </c>
      <c r="L757" s="34"/>
      <c r="M757" s="172" t="s">
        <v>3</v>
      </c>
      <c r="N757" s="173" t="s">
        <v>44</v>
      </c>
      <c r="O757" s="35"/>
      <c r="P757" s="174">
        <f>O757*H757</f>
        <v>0</v>
      </c>
      <c r="Q757" s="174">
        <v>0</v>
      </c>
      <c r="R757" s="174">
        <f>Q757*H757</f>
        <v>0</v>
      </c>
      <c r="S757" s="174">
        <v>0</v>
      </c>
      <c r="T757" s="175">
        <f>S757*H757</f>
        <v>0</v>
      </c>
      <c r="AR757" s="17" t="s">
        <v>308</v>
      </c>
      <c r="AT757" s="17" t="s">
        <v>217</v>
      </c>
      <c r="AU757" s="17" t="s">
        <v>81</v>
      </c>
      <c r="AY757" s="17" t="s">
        <v>215</v>
      </c>
      <c r="BE757" s="176">
        <f>IF(N757="základní",J757,0)</f>
        <v>0</v>
      </c>
      <c r="BF757" s="176">
        <f>IF(N757="snížená",J757,0)</f>
        <v>0</v>
      </c>
      <c r="BG757" s="176">
        <f>IF(N757="zákl. přenesená",J757,0)</f>
        <v>0</v>
      </c>
      <c r="BH757" s="176">
        <f>IF(N757="sníž. přenesená",J757,0)</f>
        <v>0</v>
      </c>
      <c r="BI757" s="176">
        <f>IF(N757="nulová",J757,0)</f>
        <v>0</v>
      </c>
      <c r="BJ757" s="17" t="s">
        <v>9</v>
      </c>
      <c r="BK757" s="176">
        <f>ROUND(I757*H757,0)</f>
        <v>0</v>
      </c>
      <c r="BL757" s="17" t="s">
        <v>308</v>
      </c>
      <c r="BM757" s="17" t="s">
        <v>1183</v>
      </c>
    </row>
    <row r="758" spans="2:65" s="11" customFormat="1" x14ac:dyDescent="0.3">
      <c r="B758" s="177"/>
      <c r="D758" s="178" t="s">
        <v>224</v>
      </c>
      <c r="E758" s="179" t="s">
        <v>3</v>
      </c>
      <c r="F758" s="180" t="s">
        <v>1184</v>
      </c>
      <c r="H758" s="181">
        <v>20</v>
      </c>
      <c r="I758" s="182"/>
      <c r="L758" s="177"/>
      <c r="M758" s="183"/>
      <c r="N758" s="184"/>
      <c r="O758" s="184"/>
      <c r="P758" s="184"/>
      <c r="Q758" s="184"/>
      <c r="R758" s="184"/>
      <c r="S758" s="184"/>
      <c r="T758" s="185"/>
      <c r="AT758" s="179" t="s">
        <v>224</v>
      </c>
      <c r="AU758" s="179" t="s">
        <v>81</v>
      </c>
      <c r="AV758" s="11" t="s">
        <v>81</v>
      </c>
      <c r="AW758" s="11" t="s">
        <v>36</v>
      </c>
      <c r="AX758" s="11" t="s">
        <v>73</v>
      </c>
      <c r="AY758" s="179" t="s">
        <v>215</v>
      </c>
    </row>
    <row r="759" spans="2:65" s="12" customFormat="1" x14ac:dyDescent="0.3">
      <c r="B759" s="186"/>
      <c r="D759" s="178" t="s">
        <v>224</v>
      </c>
      <c r="E759" s="187" t="s">
        <v>3</v>
      </c>
      <c r="F759" s="188" t="s">
        <v>266</v>
      </c>
      <c r="H759" s="189">
        <v>20</v>
      </c>
      <c r="I759" s="190"/>
      <c r="L759" s="186"/>
      <c r="M759" s="191"/>
      <c r="N759" s="192"/>
      <c r="O759" s="192"/>
      <c r="P759" s="192"/>
      <c r="Q759" s="192"/>
      <c r="R759" s="192"/>
      <c r="S759" s="192"/>
      <c r="T759" s="193"/>
      <c r="AT759" s="187" t="s">
        <v>224</v>
      </c>
      <c r="AU759" s="187" t="s">
        <v>81</v>
      </c>
      <c r="AV759" s="12" t="s">
        <v>229</v>
      </c>
      <c r="AW759" s="12" t="s">
        <v>36</v>
      </c>
      <c r="AX759" s="12" t="s">
        <v>73</v>
      </c>
      <c r="AY759" s="187" t="s">
        <v>215</v>
      </c>
    </row>
    <row r="760" spans="2:65" s="11" customFormat="1" x14ac:dyDescent="0.3">
      <c r="B760" s="177"/>
      <c r="D760" s="178" t="s">
        <v>224</v>
      </c>
      <c r="E760" s="179" t="s">
        <v>3</v>
      </c>
      <c r="F760" s="180" t="s">
        <v>571</v>
      </c>
      <c r="H760" s="181">
        <v>1</v>
      </c>
      <c r="I760" s="182"/>
      <c r="L760" s="177"/>
      <c r="M760" s="183"/>
      <c r="N760" s="184"/>
      <c r="O760" s="184"/>
      <c r="P760" s="184"/>
      <c r="Q760" s="184"/>
      <c r="R760" s="184"/>
      <c r="S760" s="184"/>
      <c r="T760" s="185"/>
      <c r="AT760" s="179" t="s">
        <v>224</v>
      </c>
      <c r="AU760" s="179" t="s">
        <v>81</v>
      </c>
      <c r="AV760" s="11" t="s">
        <v>81</v>
      </c>
      <c r="AW760" s="11" t="s">
        <v>36</v>
      </c>
      <c r="AX760" s="11" t="s">
        <v>73</v>
      </c>
      <c r="AY760" s="179" t="s">
        <v>215</v>
      </c>
    </row>
    <row r="761" spans="2:65" s="11" customFormat="1" x14ac:dyDescent="0.3">
      <c r="B761" s="177"/>
      <c r="D761" s="178" t="s">
        <v>224</v>
      </c>
      <c r="E761" s="179" t="s">
        <v>3</v>
      </c>
      <c r="F761" s="180" t="s">
        <v>572</v>
      </c>
      <c r="H761" s="181">
        <v>7</v>
      </c>
      <c r="I761" s="182"/>
      <c r="L761" s="177"/>
      <c r="M761" s="183"/>
      <c r="N761" s="184"/>
      <c r="O761" s="184"/>
      <c r="P761" s="184"/>
      <c r="Q761" s="184"/>
      <c r="R761" s="184"/>
      <c r="S761" s="184"/>
      <c r="T761" s="185"/>
      <c r="AT761" s="179" t="s">
        <v>224</v>
      </c>
      <c r="AU761" s="179" t="s">
        <v>81</v>
      </c>
      <c r="AV761" s="11" t="s">
        <v>81</v>
      </c>
      <c r="AW761" s="11" t="s">
        <v>36</v>
      </c>
      <c r="AX761" s="11" t="s">
        <v>73</v>
      </c>
      <c r="AY761" s="179" t="s">
        <v>215</v>
      </c>
    </row>
    <row r="762" spans="2:65" s="11" customFormat="1" x14ac:dyDescent="0.3">
      <c r="B762" s="177"/>
      <c r="D762" s="178" t="s">
        <v>224</v>
      </c>
      <c r="E762" s="179" t="s">
        <v>3</v>
      </c>
      <c r="F762" s="180" t="s">
        <v>1185</v>
      </c>
      <c r="H762" s="181">
        <v>2</v>
      </c>
      <c r="I762" s="182"/>
      <c r="L762" s="177"/>
      <c r="M762" s="183"/>
      <c r="N762" s="184"/>
      <c r="O762" s="184"/>
      <c r="P762" s="184"/>
      <c r="Q762" s="184"/>
      <c r="R762" s="184"/>
      <c r="S762" s="184"/>
      <c r="T762" s="185"/>
      <c r="AT762" s="179" t="s">
        <v>224</v>
      </c>
      <c r="AU762" s="179" t="s">
        <v>81</v>
      </c>
      <c r="AV762" s="11" t="s">
        <v>81</v>
      </c>
      <c r="AW762" s="11" t="s">
        <v>36</v>
      </c>
      <c r="AX762" s="11" t="s">
        <v>73</v>
      </c>
      <c r="AY762" s="179" t="s">
        <v>215</v>
      </c>
    </row>
    <row r="763" spans="2:65" s="12" customFormat="1" x14ac:dyDescent="0.3">
      <c r="B763" s="186"/>
      <c r="D763" s="178" t="s">
        <v>224</v>
      </c>
      <c r="E763" s="187" t="s">
        <v>3</v>
      </c>
      <c r="F763" s="188" t="s">
        <v>266</v>
      </c>
      <c r="H763" s="189">
        <v>10</v>
      </c>
      <c r="I763" s="190"/>
      <c r="L763" s="186"/>
      <c r="M763" s="191"/>
      <c r="N763" s="192"/>
      <c r="O763" s="192"/>
      <c r="P763" s="192"/>
      <c r="Q763" s="192"/>
      <c r="R763" s="192"/>
      <c r="S763" s="192"/>
      <c r="T763" s="193"/>
      <c r="AT763" s="187" t="s">
        <v>224</v>
      </c>
      <c r="AU763" s="187" t="s">
        <v>81</v>
      </c>
      <c r="AV763" s="12" t="s">
        <v>229</v>
      </c>
      <c r="AW763" s="12" t="s">
        <v>36</v>
      </c>
      <c r="AX763" s="12" t="s">
        <v>73</v>
      </c>
      <c r="AY763" s="187" t="s">
        <v>215</v>
      </c>
    </row>
    <row r="764" spans="2:65" s="13" customFormat="1" x14ac:dyDescent="0.3">
      <c r="B764" s="194"/>
      <c r="D764" s="195" t="s">
        <v>224</v>
      </c>
      <c r="E764" s="196" t="s">
        <v>3</v>
      </c>
      <c r="F764" s="197" t="s">
        <v>233</v>
      </c>
      <c r="H764" s="198">
        <v>30</v>
      </c>
      <c r="I764" s="199"/>
      <c r="L764" s="194"/>
      <c r="M764" s="200"/>
      <c r="N764" s="201"/>
      <c r="O764" s="201"/>
      <c r="P764" s="201"/>
      <c r="Q764" s="201"/>
      <c r="R764" s="201"/>
      <c r="S764" s="201"/>
      <c r="T764" s="202"/>
      <c r="AT764" s="203" t="s">
        <v>224</v>
      </c>
      <c r="AU764" s="203" t="s">
        <v>81</v>
      </c>
      <c r="AV764" s="13" t="s">
        <v>222</v>
      </c>
      <c r="AW764" s="13" t="s">
        <v>36</v>
      </c>
      <c r="AX764" s="13" t="s">
        <v>9</v>
      </c>
      <c r="AY764" s="203" t="s">
        <v>215</v>
      </c>
    </row>
    <row r="765" spans="2:65" s="1" customFormat="1" ht="22.5" customHeight="1" x14ac:dyDescent="0.3">
      <c r="B765" s="164"/>
      <c r="C765" s="210" t="s">
        <v>1186</v>
      </c>
      <c r="D765" s="210" t="s">
        <v>486</v>
      </c>
      <c r="E765" s="211" t="s">
        <v>1187</v>
      </c>
      <c r="F765" s="212" t="s">
        <v>1188</v>
      </c>
      <c r="G765" s="213" t="s">
        <v>311</v>
      </c>
      <c r="H765" s="214">
        <v>20</v>
      </c>
      <c r="I765" s="215"/>
      <c r="J765" s="216">
        <f>ROUND(I765*H765,0)</f>
        <v>0</v>
      </c>
      <c r="K765" s="212" t="s">
        <v>3</v>
      </c>
      <c r="L765" s="217"/>
      <c r="M765" s="218" t="s">
        <v>3</v>
      </c>
      <c r="N765" s="219" t="s">
        <v>44</v>
      </c>
      <c r="O765" s="35"/>
      <c r="P765" s="174">
        <f>O765*H765</f>
        <v>0</v>
      </c>
      <c r="Q765" s="174">
        <v>3.8000000000000002E-4</v>
      </c>
      <c r="R765" s="174">
        <f>Q765*H765</f>
        <v>7.6000000000000009E-3</v>
      </c>
      <c r="S765" s="174">
        <v>0</v>
      </c>
      <c r="T765" s="175">
        <f>S765*H765</f>
        <v>0</v>
      </c>
      <c r="AR765" s="17" t="s">
        <v>417</v>
      </c>
      <c r="AT765" s="17" t="s">
        <v>486</v>
      </c>
      <c r="AU765" s="17" t="s">
        <v>81</v>
      </c>
      <c r="AY765" s="17" t="s">
        <v>215</v>
      </c>
      <c r="BE765" s="176">
        <f>IF(N765="základní",J765,0)</f>
        <v>0</v>
      </c>
      <c r="BF765" s="176">
        <f>IF(N765="snížená",J765,0)</f>
        <v>0</v>
      </c>
      <c r="BG765" s="176">
        <f>IF(N765="zákl. přenesená",J765,0)</f>
        <v>0</v>
      </c>
      <c r="BH765" s="176">
        <f>IF(N765="sníž. přenesená",J765,0)</f>
        <v>0</v>
      </c>
      <c r="BI765" s="176">
        <f>IF(N765="nulová",J765,0)</f>
        <v>0</v>
      </c>
      <c r="BJ765" s="17" t="s">
        <v>9</v>
      </c>
      <c r="BK765" s="176">
        <f>ROUND(I765*H765,0)</f>
        <v>0</v>
      </c>
      <c r="BL765" s="17" t="s">
        <v>308</v>
      </c>
      <c r="BM765" s="17" t="s">
        <v>1189</v>
      </c>
    </row>
    <row r="766" spans="2:65" s="11" customFormat="1" x14ac:dyDescent="0.3">
      <c r="B766" s="177"/>
      <c r="D766" s="195" t="s">
        <v>224</v>
      </c>
      <c r="E766" s="204" t="s">
        <v>3</v>
      </c>
      <c r="F766" s="205" t="s">
        <v>1184</v>
      </c>
      <c r="H766" s="206">
        <v>20</v>
      </c>
      <c r="I766" s="182"/>
      <c r="L766" s="177"/>
      <c r="M766" s="183"/>
      <c r="N766" s="184"/>
      <c r="O766" s="184"/>
      <c r="P766" s="184"/>
      <c r="Q766" s="184"/>
      <c r="R766" s="184"/>
      <c r="S766" s="184"/>
      <c r="T766" s="185"/>
      <c r="AT766" s="179" t="s">
        <v>224</v>
      </c>
      <c r="AU766" s="179" t="s">
        <v>81</v>
      </c>
      <c r="AV766" s="11" t="s">
        <v>81</v>
      </c>
      <c r="AW766" s="11" t="s">
        <v>36</v>
      </c>
      <c r="AX766" s="11" t="s">
        <v>9</v>
      </c>
      <c r="AY766" s="179" t="s">
        <v>215</v>
      </c>
    </row>
    <row r="767" spans="2:65" s="1" customFormat="1" ht="22.5" customHeight="1" x14ac:dyDescent="0.3">
      <c r="B767" s="164"/>
      <c r="C767" s="210" t="s">
        <v>1190</v>
      </c>
      <c r="D767" s="210" t="s">
        <v>486</v>
      </c>
      <c r="E767" s="211" t="s">
        <v>1191</v>
      </c>
      <c r="F767" s="212" t="s">
        <v>1192</v>
      </c>
      <c r="G767" s="213" t="s">
        <v>311</v>
      </c>
      <c r="H767" s="214">
        <v>10</v>
      </c>
      <c r="I767" s="215"/>
      <c r="J767" s="216">
        <f>ROUND(I767*H767,0)</f>
        <v>0</v>
      </c>
      <c r="K767" s="212" t="s">
        <v>3</v>
      </c>
      <c r="L767" s="217"/>
      <c r="M767" s="218" t="s">
        <v>3</v>
      </c>
      <c r="N767" s="219" t="s">
        <v>44</v>
      </c>
      <c r="O767" s="35"/>
      <c r="P767" s="174">
        <f>O767*H767</f>
        <v>0</v>
      </c>
      <c r="Q767" s="174">
        <v>3.8000000000000002E-4</v>
      </c>
      <c r="R767" s="174">
        <f>Q767*H767</f>
        <v>3.8000000000000004E-3</v>
      </c>
      <c r="S767" s="174">
        <v>0</v>
      </c>
      <c r="T767" s="175">
        <f>S767*H767</f>
        <v>0</v>
      </c>
      <c r="AR767" s="17" t="s">
        <v>417</v>
      </c>
      <c r="AT767" s="17" t="s">
        <v>486</v>
      </c>
      <c r="AU767" s="17" t="s">
        <v>81</v>
      </c>
      <c r="AY767" s="17" t="s">
        <v>215</v>
      </c>
      <c r="BE767" s="176">
        <f>IF(N767="základní",J767,0)</f>
        <v>0</v>
      </c>
      <c r="BF767" s="176">
        <f>IF(N767="snížená",J767,0)</f>
        <v>0</v>
      </c>
      <c r="BG767" s="176">
        <f>IF(N767="zákl. přenesená",J767,0)</f>
        <v>0</v>
      </c>
      <c r="BH767" s="176">
        <f>IF(N767="sníž. přenesená",J767,0)</f>
        <v>0</v>
      </c>
      <c r="BI767" s="176">
        <f>IF(N767="nulová",J767,0)</f>
        <v>0</v>
      </c>
      <c r="BJ767" s="17" t="s">
        <v>9</v>
      </c>
      <c r="BK767" s="176">
        <f>ROUND(I767*H767,0)</f>
        <v>0</v>
      </c>
      <c r="BL767" s="17" t="s">
        <v>308</v>
      </c>
      <c r="BM767" s="17" t="s">
        <v>1193</v>
      </c>
    </row>
    <row r="768" spans="2:65" s="11" customFormat="1" x14ac:dyDescent="0.3">
      <c r="B768" s="177"/>
      <c r="D768" s="178" t="s">
        <v>224</v>
      </c>
      <c r="E768" s="179" t="s">
        <v>3</v>
      </c>
      <c r="F768" s="180" t="s">
        <v>571</v>
      </c>
      <c r="H768" s="181">
        <v>1</v>
      </c>
      <c r="I768" s="182"/>
      <c r="L768" s="177"/>
      <c r="M768" s="183"/>
      <c r="N768" s="184"/>
      <c r="O768" s="184"/>
      <c r="P768" s="184"/>
      <c r="Q768" s="184"/>
      <c r="R768" s="184"/>
      <c r="S768" s="184"/>
      <c r="T768" s="185"/>
      <c r="AT768" s="179" t="s">
        <v>224</v>
      </c>
      <c r="AU768" s="179" t="s">
        <v>81</v>
      </c>
      <c r="AV768" s="11" t="s">
        <v>81</v>
      </c>
      <c r="AW768" s="11" t="s">
        <v>36</v>
      </c>
      <c r="AX768" s="11" t="s">
        <v>73</v>
      </c>
      <c r="AY768" s="179" t="s">
        <v>215</v>
      </c>
    </row>
    <row r="769" spans="2:65" s="11" customFormat="1" x14ac:dyDescent="0.3">
      <c r="B769" s="177"/>
      <c r="D769" s="178" t="s">
        <v>224</v>
      </c>
      <c r="E769" s="179" t="s">
        <v>3</v>
      </c>
      <c r="F769" s="180" t="s">
        <v>572</v>
      </c>
      <c r="H769" s="181">
        <v>7</v>
      </c>
      <c r="I769" s="182"/>
      <c r="L769" s="177"/>
      <c r="M769" s="183"/>
      <c r="N769" s="184"/>
      <c r="O769" s="184"/>
      <c r="P769" s="184"/>
      <c r="Q769" s="184"/>
      <c r="R769" s="184"/>
      <c r="S769" s="184"/>
      <c r="T769" s="185"/>
      <c r="AT769" s="179" t="s">
        <v>224</v>
      </c>
      <c r="AU769" s="179" t="s">
        <v>81</v>
      </c>
      <c r="AV769" s="11" t="s">
        <v>81</v>
      </c>
      <c r="AW769" s="11" t="s">
        <v>36</v>
      </c>
      <c r="AX769" s="11" t="s">
        <v>73</v>
      </c>
      <c r="AY769" s="179" t="s">
        <v>215</v>
      </c>
    </row>
    <row r="770" spans="2:65" s="11" customFormat="1" x14ac:dyDescent="0.3">
      <c r="B770" s="177"/>
      <c r="D770" s="178" t="s">
        <v>224</v>
      </c>
      <c r="E770" s="179" t="s">
        <v>3</v>
      </c>
      <c r="F770" s="180" t="s">
        <v>1185</v>
      </c>
      <c r="H770" s="181">
        <v>2</v>
      </c>
      <c r="I770" s="182"/>
      <c r="L770" s="177"/>
      <c r="M770" s="183"/>
      <c r="N770" s="184"/>
      <c r="O770" s="184"/>
      <c r="P770" s="184"/>
      <c r="Q770" s="184"/>
      <c r="R770" s="184"/>
      <c r="S770" s="184"/>
      <c r="T770" s="185"/>
      <c r="AT770" s="179" t="s">
        <v>224</v>
      </c>
      <c r="AU770" s="179" t="s">
        <v>81</v>
      </c>
      <c r="AV770" s="11" t="s">
        <v>81</v>
      </c>
      <c r="AW770" s="11" t="s">
        <v>36</v>
      </c>
      <c r="AX770" s="11" t="s">
        <v>73</v>
      </c>
      <c r="AY770" s="179" t="s">
        <v>215</v>
      </c>
    </row>
    <row r="771" spans="2:65" s="12" customFormat="1" x14ac:dyDescent="0.3">
      <c r="B771" s="186"/>
      <c r="D771" s="195" t="s">
        <v>224</v>
      </c>
      <c r="E771" s="207" t="s">
        <v>3</v>
      </c>
      <c r="F771" s="208" t="s">
        <v>266</v>
      </c>
      <c r="H771" s="209">
        <v>10</v>
      </c>
      <c r="I771" s="190"/>
      <c r="L771" s="186"/>
      <c r="M771" s="191"/>
      <c r="N771" s="192"/>
      <c r="O771" s="192"/>
      <c r="P771" s="192"/>
      <c r="Q771" s="192"/>
      <c r="R771" s="192"/>
      <c r="S771" s="192"/>
      <c r="T771" s="193"/>
      <c r="AT771" s="187" t="s">
        <v>224</v>
      </c>
      <c r="AU771" s="187" t="s">
        <v>81</v>
      </c>
      <c r="AV771" s="12" t="s">
        <v>229</v>
      </c>
      <c r="AW771" s="12" t="s">
        <v>36</v>
      </c>
      <c r="AX771" s="12" t="s">
        <v>9</v>
      </c>
      <c r="AY771" s="187" t="s">
        <v>215</v>
      </c>
    </row>
    <row r="772" spans="2:65" s="1" customFormat="1" ht="22.5" customHeight="1" x14ac:dyDescent="0.3">
      <c r="B772" s="164"/>
      <c r="C772" s="165" t="s">
        <v>1194</v>
      </c>
      <c r="D772" s="165" t="s">
        <v>217</v>
      </c>
      <c r="E772" s="166" t="s">
        <v>1195</v>
      </c>
      <c r="F772" s="167" t="s">
        <v>1196</v>
      </c>
      <c r="G772" s="168" t="s">
        <v>311</v>
      </c>
      <c r="H772" s="169">
        <v>37</v>
      </c>
      <c r="I772" s="170"/>
      <c r="J772" s="171">
        <f>ROUND(I772*H772,0)</f>
        <v>0</v>
      </c>
      <c r="K772" s="167" t="s">
        <v>221</v>
      </c>
      <c r="L772" s="34"/>
      <c r="M772" s="172" t="s">
        <v>3</v>
      </c>
      <c r="N772" s="173" t="s">
        <v>44</v>
      </c>
      <c r="O772" s="35"/>
      <c r="P772" s="174">
        <f>O772*H772</f>
        <v>0</v>
      </c>
      <c r="Q772" s="174">
        <v>0</v>
      </c>
      <c r="R772" s="174">
        <f>Q772*H772</f>
        <v>0</v>
      </c>
      <c r="S772" s="174">
        <v>0</v>
      </c>
      <c r="T772" s="175">
        <f>S772*H772</f>
        <v>0</v>
      </c>
      <c r="AR772" s="17" t="s">
        <v>308</v>
      </c>
      <c r="AT772" s="17" t="s">
        <v>217</v>
      </c>
      <c r="AU772" s="17" t="s">
        <v>81</v>
      </c>
      <c r="AY772" s="17" t="s">
        <v>215</v>
      </c>
      <c r="BE772" s="176">
        <f>IF(N772="základní",J772,0)</f>
        <v>0</v>
      </c>
      <c r="BF772" s="176">
        <f>IF(N772="snížená",J772,0)</f>
        <v>0</v>
      </c>
      <c r="BG772" s="176">
        <f>IF(N772="zákl. přenesená",J772,0)</f>
        <v>0</v>
      </c>
      <c r="BH772" s="176">
        <f>IF(N772="sníž. přenesená",J772,0)</f>
        <v>0</v>
      </c>
      <c r="BI772" s="176">
        <f>IF(N772="nulová",J772,0)</f>
        <v>0</v>
      </c>
      <c r="BJ772" s="17" t="s">
        <v>9</v>
      </c>
      <c r="BK772" s="176">
        <f>ROUND(I772*H772,0)</f>
        <v>0</v>
      </c>
      <c r="BL772" s="17" t="s">
        <v>308</v>
      </c>
      <c r="BM772" s="17" t="s">
        <v>1197</v>
      </c>
    </row>
    <row r="773" spans="2:65" s="11" customFormat="1" x14ac:dyDescent="0.3">
      <c r="B773" s="177"/>
      <c r="D773" s="178" t="s">
        <v>224</v>
      </c>
      <c r="E773" s="179" t="s">
        <v>3</v>
      </c>
      <c r="F773" s="180" t="s">
        <v>1107</v>
      </c>
      <c r="H773" s="181">
        <v>6</v>
      </c>
      <c r="I773" s="182"/>
      <c r="L773" s="177"/>
      <c r="M773" s="183"/>
      <c r="N773" s="184"/>
      <c r="O773" s="184"/>
      <c r="P773" s="184"/>
      <c r="Q773" s="184"/>
      <c r="R773" s="184"/>
      <c r="S773" s="184"/>
      <c r="T773" s="185"/>
      <c r="AT773" s="179" t="s">
        <v>224</v>
      </c>
      <c r="AU773" s="179" t="s">
        <v>81</v>
      </c>
      <c r="AV773" s="11" t="s">
        <v>81</v>
      </c>
      <c r="AW773" s="11" t="s">
        <v>36</v>
      </c>
      <c r="AX773" s="11" t="s">
        <v>73</v>
      </c>
      <c r="AY773" s="179" t="s">
        <v>215</v>
      </c>
    </row>
    <row r="774" spans="2:65" s="11" customFormat="1" x14ac:dyDescent="0.3">
      <c r="B774" s="177"/>
      <c r="D774" s="178" t="s">
        <v>224</v>
      </c>
      <c r="E774" s="179" t="s">
        <v>3</v>
      </c>
      <c r="F774" s="180" t="s">
        <v>1130</v>
      </c>
      <c r="H774" s="181">
        <v>1</v>
      </c>
      <c r="I774" s="182"/>
      <c r="L774" s="177"/>
      <c r="M774" s="183"/>
      <c r="N774" s="184"/>
      <c r="O774" s="184"/>
      <c r="P774" s="184"/>
      <c r="Q774" s="184"/>
      <c r="R774" s="184"/>
      <c r="S774" s="184"/>
      <c r="T774" s="185"/>
      <c r="AT774" s="179" t="s">
        <v>224</v>
      </c>
      <c r="AU774" s="179" t="s">
        <v>81</v>
      </c>
      <c r="AV774" s="11" t="s">
        <v>81</v>
      </c>
      <c r="AW774" s="11" t="s">
        <v>36</v>
      </c>
      <c r="AX774" s="11" t="s">
        <v>73</v>
      </c>
      <c r="AY774" s="179" t="s">
        <v>215</v>
      </c>
    </row>
    <row r="775" spans="2:65" s="11" customFormat="1" x14ac:dyDescent="0.3">
      <c r="B775" s="177"/>
      <c r="D775" s="178" t="s">
        <v>224</v>
      </c>
      <c r="E775" s="179" t="s">
        <v>3</v>
      </c>
      <c r="F775" s="180" t="s">
        <v>1089</v>
      </c>
      <c r="H775" s="181">
        <v>2</v>
      </c>
      <c r="I775" s="182"/>
      <c r="L775" s="177"/>
      <c r="M775" s="183"/>
      <c r="N775" s="184"/>
      <c r="O775" s="184"/>
      <c r="P775" s="184"/>
      <c r="Q775" s="184"/>
      <c r="R775" s="184"/>
      <c r="S775" s="184"/>
      <c r="T775" s="185"/>
      <c r="AT775" s="179" t="s">
        <v>224</v>
      </c>
      <c r="AU775" s="179" t="s">
        <v>81</v>
      </c>
      <c r="AV775" s="11" t="s">
        <v>81</v>
      </c>
      <c r="AW775" s="11" t="s">
        <v>36</v>
      </c>
      <c r="AX775" s="11" t="s">
        <v>73</v>
      </c>
      <c r="AY775" s="179" t="s">
        <v>215</v>
      </c>
    </row>
    <row r="776" spans="2:65" s="11" customFormat="1" x14ac:dyDescent="0.3">
      <c r="B776" s="177"/>
      <c r="D776" s="178" t="s">
        <v>224</v>
      </c>
      <c r="E776" s="179" t="s">
        <v>3</v>
      </c>
      <c r="F776" s="180" t="s">
        <v>1121</v>
      </c>
      <c r="H776" s="181">
        <v>1</v>
      </c>
      <c r="I776" s="182"/>
      <c r="L776" s="177"/>
      <c r="M776" s="183"/>
      <c r="N776" s="184"/>
      <c r="O776" s="184"/>
      <c r="P776" s="184"/>
      <c r="Q776" s="184"/>
      <c r="R776" s="184"/>
      <c r="S776" s="184"/>
      <c r="T776" s="185"/>
      <c r="AT776" s="179" t="s">
        <v>224</v>
      </c>
      <c r="AU776" s="179" t="s">
        <v>81</v>
      </c>
      <c r="AV776" s="11" t="s">
        <v>81</v>
      </c>
      <c r="AW776" s="11" t="s">
        <v>36</v>
      </c>
      <c r="AX776" s="11" t="s">
        <v>73</v>
      </c>
      <c r="AY776" s="179" t="s">
        <v>215</v>
      </c>
    </row>
    <row r="777" spans="2:65" s="11" customFormat="1" x14ac:dyDescent="0.3">
      <c r="B777" s="177"/>
      <c r="D777" s="178" t="s">
        <v>224</v>
      </c>
      <c r="E777" s="179" t="s">
        <v>3</v>
      </c>
      <c r="F777" s="180" t="s">
        <v>568</v>
      </c>
      <c r="H777" s="181">
        <v>2</v>
      </c>
      <c r="I777" s="182"/>
      <c r="L777" s="177"/>
      <c r="M777" s="183"/>
      <c r="N777" s="184"/>
      <c r="O777" s="184"/>
      <c r="P777" s="184"/>
      <c r="Q777" s="184"/>
      <c r="R777" s="184"/>
      <c r="S777" s="184"/>
      <c r="T777" s="185"/>
      <c r="AT777" s="179" t="s">
        <v>224</v>
      </c>
      <c r="AU777" s="179" t="s">
        <v>81</v>
      </c>
      <c r="AV777" s="11" t="s">
        <v>81</v>
      </c>
      <c r="AW777" s="11" t="s">
        <v>36</v>
      </c>
      <c r="AX777" s="11" t="s">
        <v>73</v>
      </c>
      <c r="AY777" s="179" t="s">
        <v>215</v>
      </c>
    </row>
    <row r="778" spans="2:65" s="11" customFormat="1" x14ac:dyDescent="0.3">
      <c r="B778" s="177"/>
      <c r="D778" s="178" t="s">
        <v>224</v>
      </c>
      <c r="E778" s="179" t="s">
        <v>3</v>
      </c>
      <c r="F778" s="180" t="s">
        <v>1170</v>
      </c>
      <c r="H778" s="181">
        <v>2</v>
      </c>
      <c r="I778" s="182"/>
      <c r="L778" s="177"/>
      <c r="M778" s="183"/>
      <c r="N778" s="184"/>
      <c r="O778" s="184"/>
      <c r="P778" s="184"/>
      <c r="Q778" s="184"/>
      <c r="R778" s="184"/>
      <c r="S778" s="184"/>
      <c r="T778" s="185"/>
      <c r="AT778" s="179" t="s">
        <v>224</v>
      </c>
      <c r="AU778" s="179" t="s">
        <v>81</v>
      </c>
      <c r="AV778" s="11" t="s">
        <v>81</v>
      </c>
      <c r="AW778" s="11" t="s">
        <v>36</v>
      </c>
      <c r="AX778" s="11" t="s">
        <v>73</v>
      </c>
      <c r="AY778" s="179" t="s">
        <v>215</v>
      </c>
    </row>
    <row r="779" spans="2:65" s="11" customFormat="1" x14ac:dyDescent="0.3">
      <c r="B779" s="177"/>
      <c r="D779" s="178" t="s">
        <v>224</v>
      </c>
      <c r="E779" s="179" t="s">
        <v>3</v>
      </c>
      <c r="F779" s="180" t="s">
        <v>569</v>
      </c>
      <c r="H779" s="181">
        <v>1</v>
      </c>
      <c r="I779" s="182"/>
      <c r="L779" s="177"/>
      <c r="M779" s="183"/>
      <c r="N779" s="184"/>
      <c r="O779" s="184"/>
      <c r="P779" s="184"/>
      <c r="Q779" s="184"/>
      <c r="R779" s="184"/>
      <c r="S779" s="184"/>
      <c r="T779" s="185"/>
      <c r="AT779" s="179" t="s">
        <v>224</v>
      </c>
      <c r="AU779" s="179" t="s">
        <v>81</v>
      </c>
      <c r="AV779" s="11" t="s">
        <v>81</v>
      </c>
      <c r="AW779" s="11" t="s">
        <v>36</v>
      </c>
      <c r="AX779" s="11" t="s">
        <v>73</v>
      </c>
      <c r="AY779" s="179" t="s">
        <v>215</v>
      </c>
    </row>
    <row r="780" spans="2:65" s="11" customFormat="1" x14ac:dyDescent="0.3">
      <c r="B780" s="177"/>
      <c r="D780" s="178" t="s">
        <v>224</v>
      </c>
      <c r="E780" s="179" t="s">
        <v>3</v>
      </c>
      <c r="F780" s="180" t="s">
        <v>1171</v>
      </c>
      <c r="H780" s="181">
        <v>2</v>
      </c>
      <c r="I780" s="182"/>
      <c r="L780" s="177"/>
      <c r="M780" s="183"/>
      <c r="N780" s="184"/>
      <c r="O780" s="184"/>
      <c r="P780" s="184"/>
      <c r="Q780" s="184"/>
      <c r="R780" s="184"/>
      <c r="S780" s="184"/>
      <c r="T780" s="185"/>
      <c r="AT780" s="179" t="s">
        <v>224</v>
      </c>
      <c r="AU780" s="179" t="s">
        <v>81</v>
      </c>
      <c r="AV780" s="11" t="s">
        <v>81</v>
      </c>
      <c r="AW780" s="11" t="s">
        <v>36</v>
      </c>
      <c r="AX780" s="11" t="s">
        <v>73</v>
      </c>
      <c r="AY780" s="179" t="s">
        <v>215</v>
      </c>
    </row>
    <row r="781" spans="2:65" s="11" customFormat="1" x14ac:dyDescent="0.3">
      <c r="B781" s="177"/>
      <c r="D781" s="178" t="s">
        <v>224</v>
      </c>
      <c r="E781" s="179" t="s">
        <v>3</v>
      </c>
      <c r="F781" s="180" t="s">
        <v>570</v>
      </c>
      <c r="H781" s="181">
        <v>6</v>
      </c>
      <c r="I781" s="182"/>
      <c r="L781" s="177"/>
      <c r="M781" s="183"/>
      <c r="N781" s="184"/>
      <c r="O781" s="184"/>
      <c r="P781" s="184"/>
      <c r="Q781" s="184"/>
      <c r="R781" s="184"/>
      <c r="S781" s="184"/>
      <c r="T781" s="185"/>
      <c r="AT781" s="179" t="s">
        <v>224</v>
      </c>
      <c r="AU781" s="179" t="s">
        <v>81</v>
      </c>
      <c r="AV781" s="11" t="s">
        <v>81</v>
      </c>
      <c r="AW781" s="11" t="s">
        <v>36</v>
      </c>
      <c r="AX781" s="11" t="s">
        <v>73</v>
      </c>
      <c r="AY781" s="179" t="s">
        <v>215</v>
      </c>
    </row>
    <row r="782" spans="2:65" s="11" customFormat="1" x14ac:dyDescent="0.3">
      <c r="B782" s="177"/>
      <c r="D782" s="178" t="s">
        <v>224</v>
      </c>
      <c r="E782" s="179" t="s">
        <v>3</v>
      </c>
      <c r="F782" s="180" t="s">
        <v>571</v>
      </c>
      <c r="H782" s="181">
        <v>1</v>
      </c>
      <c r="I782" s="182"/>
      <c r="L782" s="177"/>
      <c r="M782" s="183"/>
      <c r="N782" s="184"/>
      <c r="O782" s="184"/>
      <c r="P782" s="184"/>
      <c r="Q782" s="184"/>
      <c r="R782" s="184"/>
      <c r="S782" s="184"/>
      <c r="T782" s="185"/>
      <c r="AT782" s="179" t="s">
        <v>224</v>
      </c>
      <c r="AU782" s="179" t="s">
        <v>81</v>
      </c>
      <c r="AV782" s="11" t="s">
        <v>81</v>
      </c>
      <c r="AW782" s="11" t="s">
        <v>36</v>
      </c>
      <c r="AX782" s="11" t="s">
        <v>73</v>
      </c>
      <c r="AY782" s="179" t="s">
        <v>215</v>
      </c>
    </row>
    <row r="783" spans="2:65" s="11" customFormat="1" x14ac:dyDescent="0.3">
      <c r="B783" s="177"/>
      <c r="D783" s="178" t="s">
        <v>224</v>
      </c>
      <c r="E783" s="179" t="s">
        <v>3</v>
      </c>
      <c r="F783" s="180" t="s">
        <v>572</v>
      </c>
      <c r="H783" s="181">
        <v>7</v>
      </c>
      <c r="I783" s="182"/>
      <c r="L783" s="177"/>
      <c r="M783" s="183"/>
      <c r="N783" s="184"/>
      <c r="O783" s="184"/>
      <c r="P783" s="184"/>
      <c r="Q783" s="184"/>
      <c r="R783" s="184"/>
      <c r="S783" s="184"/>
      <c r="T783" s="185"/>
      <c r="AT783" s="179" t="s">
        <v>224</v>
      </c>
      <c r="AU783" s="179" t="s">
        <v>81</v>
      </c>
      <c r="AV783" s="11" t="s">
        <v>81</v>
      </c>
      <c r="AW783" s="11" t="s">
        <v>36</v>
      </c>
      <c r="AX783" s="11" t="s">
        <v>73</v>
      </c>
      <c r="AY783" s="179" t="s">
        <v>215</v>
      </c>
    </row>
    <row r="784" spans="2:65" s="11" customFormat="1" x14ac:dyDescent="0.3">
      <c r="B784" s="177"/>
      <c r="D784" s="178" t="s">
        <v>224</v>
      </c>
      <c r="E784" s="179" t="s">
        <v>3</v>
      </c>
      <c r="F784" s="180" t="s">
        <v>1090</v>
      </c>
      <c r="H784" s="181">
        <v>5</v>
      </c>
      <c r="I784" s="182"/>
      <c r="L784" s="177"/>
      <c r="M784" s="183"/>
      <c r="N784" s="184"/>
      <c r="O784" s="184"/>
      <c r="P784" s="184"/>
      <c r="Q784" s="184"/>
      <c r="R784" s="184"/>
      <c r="S784" s="184"/>
      <c r="T784" s="185"/>
      <c r="AT784" s="179" t="s">
        <v>224</v>
      </c>
      <c r="AU784" s="179" t="s">
        <v>81</v>
      </c>
      <c r="AV784" s="11" t="s">
        <v>81</v>
      </c>
      <c r="AW784" s="11" t="s">
        <v>36</v>
      </c>
      <c r="AX784" s="11" t="s">
        <v>73</v>
      </c>
      <c r="AY784" s="179" t="s">
        <v>215</v>
      </c>
    </row>
    <row r="785" spans="2:65" s="11" customFormat="1" x14ac:dyDescent="0.3">
      <c r="B785" s="177"/>
      <c r="D785" s="178" t="s">
        <v>224</v>
      </c>
      <c r="E785" s="179" t="s">
        <v>3</v>
      </c>
      <c r="F785" s="180" t="s">
        <v>1108</v>
      </c>
      <c r="H785" s="181">
        <v>1</v>
      </c>
      <c r="I785" s="182"/>
      <c r="L785" s="177"/>
      <c r="M785" s="183"/>
      <c r="N785" s="184"/>
      <c r="O785" s="184"/>
      <c r="P785" s="184"/>
      <c r="Q785" s="184"/>
      <c r="R785" s="184"/>
      <c r="S785" s="184"/>
      <c r="T785" s="185"/>
      <c r="AT785" s="179" t="s">
        <v>224</v>
      </c>
      <c r="AU785" s="179" t="s">
        <v>81</v>
      </c>
      <c r="AV785" s="11" t="s">
        <v>81</v>
      </c>
      <c r="AW785" s="11" t="s">
        <v>36</v>
      </c>
      <c r="AX785" s="11" t="s">
        <v>73</v>
      </c>
      <c r="AY785" s="179" t="s">
        <v>215</v>
      </c>
    </row>
    <row r="786" spans="2:65" s="12" customFormat="1" x14ac:dyDescent="0.3">
      <c r="B786" s="186"/>
      <c r="D786" s="195" t="s">
        <v>224</v>
      </c>
      <c r="E786" s="207" t="s">
        <v>3</v>
      </c>
      <c r="F786" s="208" t="s">
        <v>266</v>
      </c>
      <c r="H786" s="209">
        <v>37</v>
      </c>
      <c r="I786" s="190"/>
      <c r="L786" s="186"/>
      <c r="M786" s="191"/>
      <c r="N786" s="192"/>
      <c r="O786" s="192"/>
      <c r="P786" s="192"/>
      <c r="Q786" s="192"/>
      <c r="R786" s="192"/>
      <c r="S786" s="192"/>
      <c r="T786" s="193"/>
      <c r="AT786" s="187" t="s">
        <v>224</v>
      </c>
      <c r="AU786" s="187" t="s">
        <v>81</v>
      </c>
      <c r="AV786" s="12" t="s">
        <v>229</v>
      </c>
      <c r="AW786" s="12" t="s">
        <v>36</v>
      </c>
      <c r="AX786" s="12" t="s">
        <v>9</v>
      </c>
      <c r="AY786" s="187" t="s">
        <v>215</v>
      </c>
    </row>
    <row r="787" spans="2:65" s="1" customFormat="1" ht="22.5" customHeight="1" x14ac:dyDescent="0.3">
      <c r="B787" s="164"/>
      <c r="C787" s="210" t="s">
        <v>1198</v>
      </c>
      <c r="D787" s="210" t="s">
        <v>486</v>
      </c>
      <c r="E787" s="211" t="s">
        <v>1199</v>
      </c>
      <c r="F787" s="212" t="s">
        <v>1200</v>
      </c>
      <c r="G787" s="213" t="s">
        <v>311</v>
      </c>
      <c r="H787" s="214">
        <v>37</v>
      </c>
      <c r="I787" s="215"/>
      <c r="J787" s="216">
        <f>ROUND(I787*H787,0)</f>
        <v>0</v>
      </c>
      <c r="K787" s="212" t="s">
        <v>544</v>
      </c>
      <c r="L787" s="217"/>
      <c r="M787" s="218" t="s">
        <v>3</v>
      </c>
      <c r="N787" s="219" t="s">
        <v>44</v>
      </c>
      <c r="O787" s="35"/>
      <c r="P787" s="174">
        <f>O787*H787</f>
        <v>0</v>
      </c>
      <c r="Q787" s="174">
        <v>0</v>
      </c>
      <c r="R787" s="174">
        <f>Q787*H787</f>
        <v>0</v>
      </c>
      <c r="S787" s="174">
        <v>0</v>
      </c>
      <c r="T787" s="175">
        <f>S787*H787</f>
        <v>0</v>
      </c>
      <c r="AR787" s="17" t="s">
        <v>417</v>
      </c>
      <c r="AT787" s="17" t="s">
        <v>486</v>
      </c>
      <c r="AU787" s="17" t="s">
        <v>81</v>
      </c>
      <c r="AY787" s="17" t="s">
        <v>215</v>
      </c>
      <c r="BE787" s="176">
        <f>IF(N787="základní",J787,0)</f>
        <v>0</v>
      </c>
      <c r="BF787" s="176">
        <f>IF(N787="snížená",J787,0)</f>
        <v>0</v>
      </c>
      <c r="BG787" s="176">
        <f>IF(N787="zákl. přenesená",J787,0)</f>
        <v>0</v>
      </c>
      <c r="BH787" s="176">
        <f>IF(N787="sníž. přenesená",J787,0)</f>
        <v>0</v>
      </c>
      <c r="BI787" s="176">
        <f>IF(N787="nulová",J787,0)</f>
        <v>0</v>
      </c>
      <c r="BJ787" s="17" t="s">
        <v>9</v>
      </c>
      <c r="BK787" s="176">
        <f>ROUND(I787*H787,0)</f>
        <v>0</v>
      </c>
      <c r="BL787" s="17" t="s">
        <v>308</v>
      </c>
      <c r="BM787" s="17" t="s">
        <v>1201</v>
      </c>
    </row>
    <row r="788" spans="2:65" s="1" customFormat="1" ht="22.5" customHeight="1" x14ac:dyDescent="0.3">
      <c r="B788" s="164"/>
      <c r="C788" s="165" t="s">
        <v>1202</v>
      </c>
      <c r="D788" s="165" t="s">
        <v>217</v>
      </c>
      <c r="E788" s="166" t="s">
        <v>1203</v>
      </c>
      <c r="F788" s="167" t="s">
        <v>1204</v>
      </c>
      <c r="G788" s="168" t="s">
        <v>311</v>
      </c>
      <c r="H788" s="169">
        <v>9</v>
      </c>
      <c r="I788" s="170"/>
      <c r="J788" s="171">
        <f>ROUND(I788*H788,0)</f>
        <v>0</v>
      </c>
      <c r="K788" s="167" t="s">
        <v>221</v>
      </c>
      <c r="L788" s="34"/>
      <c r="M788" s="172" t="s">
        <v>3</v>
      </c>
      <c r="N788" s="173" t="s">
        <v>44</v>
      </c>
      <c r="O788" s="35"/>
      <c r="P788" s="174">
        <f>O788*H788</f>
        <v>0</v>
      </c>
      <c r="Q788" s="174">
        <v>4.477323E-4</v>
      </c>
      <c r="R788" s="174">
        <f>Q788*H788</f>
        <v>4.0295907000000002E-3</v>
      </c>
      <c r="S788" s="174">
        <v>0</v>
      </c>
      <c r="T788" s="175">
        <f>S788*H788</f>
        <v>0</v>
      </c>
      <c r="AR788" s="17" t="s">
        <v>308</v>
      </c>
      <c r="AT788" s="17" t="s">
        <v>217</v>
      </c>
      <c r="AU788" s="17" t="s">
        <v>81</v>
      </c>
      <c r="AY788" s="17" t="s">
        <v>215</v>
      </c>
      <c r="BE788" s="176">
        <f>IF(N788="základní",J788,0)</f>
        <v>0</v>
      </c>
      <c r="BF788" s="176">
        <f>IF(N788="snížená",J788,0)</f>
        <v>0</v>
      </c>
      <c r="BG788" s="176">
        <f>IF(N788="zákl. přenesená",J788,0)</f>
        <v>0</v>
      </c>
      <c r="BH788" s="176">
        <f>IF(N788="sníž. přenesená",J788,0)</f>
        <v>0</v>
      </c>
      <c r="BI788" s="176">
        <f>IF(N788="nulová",J788,0)</f>
        <v>0</v>
      </c>
      <c r="BJ788" s="17" t="s">
        <v>9</v>
      </c>
      <c r="BK788" s="176">
        <f>ROUND(I788*H788,0)</f>
        <v>0</v>
      </c>
      <c r="BL788" s="17" t="s">
        <v>308</v>
      </c>
      <c r="BM788" s="17" t="s">
        <v>1205</v>
      </c>
    </row>
    <row r="789" spans="2:65" s="11" customFormat="1" x14ac:dyDescent="0.3">
      <c r="B789" s="177"/>
      <c r="D789" s="178" t="s">
        <v>224</v>
      </c>
      <c r="E789" s="179" t="s">
        <v>3</v>
      </c>
      <c r="F789" s="180" t="s">
        <v>1107</v>
      </c>
      <c r="H789" s="181">
        <v>6</v>
      </c>
      <c r="I789" s="182"/>
      <c r="L789" s="177"/>
      <c r="M789" s="183"/>
      <c r="N789" s="184"/>
      <c r="O789" s="184"/>
      <c r="P789" s="184"/>
      <c r="Q789" s="184"/>
      <c r="R789" s="184"/>
      <c r="S789" s="184"/>
      <c r="T789" s="185"/>
      <c r="AT789" s="179" t="s">
        <v>224</v>
      </c>
      <c r="AU789" s="179" t="s">
        <v>81</v>
      </c>
      <c r="AV789" s="11" t="s">
        <v>81</v>
      </c>
      <c r="AW789" s="11" t="s">
        <v>36</v>
      </c>
      <c r="AX789" s="11" t="s">
        <v>73</v>
      </c>
      <c r="AY789" s="179" t="s">
        <v>215</v>
      </c>
    </row>
    <row r="790" spans="2:65" s="11" customFormat="1" x14ac:dyDescent="0.3">
      <c r="B790" s="177"/>
      <c r="D790" s="178" t="s">
        <v>224</v>
      </c>
      <c r="E790" s="179" t="s">
        <v>3</v>
      </c>
      <c r="F790" s="180" t="s">
        <v>1089</v>
      </c>
      <c r="H790" s="181">
        <v>2</v>
      </c>
      <c r="I790" s="182"/>
      <c r="L790" s="177"/>
      <c r="M790" s="183"/>
      <c r="N790" s="184"/>
      <c r="O790" s="184"/>
      <c r="P790" s="184"/>
      <c r="Q790" s="184"/>
      <c r="R790" s="184"/>
      <c r="S790" s="184"/>
      <c r="T790" s="185"/>
      <c r="AT790" s="179" t="s">
        <v>224</v>
      </c>
      <c r="AU790" s="179" t="s">
        <v>81</v>
      </c>
      <c r="AV790" s="11" t="s">
        <v>81</v>
      </c>
      <c r="AW790" s="11" t="s">
        <v>36</v>
      </c>
      <c r="AX790" s="11" t="s">
        <v>73</v>
      </c>
      <c r="AY790" s="179" t="s">
        <v>215</v>
      </c>
    </row>
    <row r="791" spans="2:65" s="11" customFormat="1" x14ac:dyDescent="0.3">
      <c r="B791" s="177"/>
      <c r="D791" s="178" t="s">
        <v>224</v>
      </c>
      <c r="E791" s="179" t="s">
        <v>3</v>
      </c>
      <c r="F791" s="180" t="s">
        <v>1108</v>
      </c>
      <c r="H791" s="181">
        <v>1</v>
      </c>
      <c r="I791" s="182"/>
      <c r="L791" s="177"/>
      <c r="M791" s="183"/>
      <c r="N791" s="184"/>
      <c r="O791" s="184"/>
      <c r="P791" s="184"/>
      <c r="Q791" s="184"/>
      <c r="R791" s="184"/>
      <c r="S791" s="184"/>
      <c r="T791" s="185"/>
      <c r="AT791" s="179" t="s">
        <v>224</v>
      </c>
      <c r="AU791" s="179" t="s">
        <v>81</v>
      </c>
      <c r="AV791" s="11" t="s">
        <v>81</v>
      </c>
      <c r="AW791" s="11" t="s">
        <v>36</v>
      </c>
      <c r="AX791" s="11" t="s">
        <v>73</v>
      </c>
      <c r="AY791" s="179" t="s">
        <v>215</v>
      </c>
    </row>
    <row r="792" spans="2:65" s="12" customFormat="1" x14ac:dyDescent="0.3">
      <c r="B792" s="186"/>
      <c r="D792" s="195" t="s">
        <v>224</v>
      </c>
      <c r="E792" s="207" t="s">
        <v>3</v>
      </c>
      <c r="F792" s="208" t="s">
        <v>266</v>
      </c>
      <c r="H792" s="209">
        <v>9</v>
      </c>
      <c r="I792" s="190"/>
      <c r="L792" s="186"/>
      <c r="M792" s="191"/>
      <c r="N792" s="192"/>
      <c r="O792" s="192"/>
      <c r="P792" s="192"/>
      <c r="Q792" s="192"/>
      <c r="R792" s="192"/>
      <c r="S792" s="192"/>
      <c r="T792" s="193"/>
      <c r="AT792" s="187" t="s">
        <v>224</v>
      </c>
      <c r="AU792" s="187" t="s">
        <v>81</v>
      </c>
      <c r="AV792" s="12" t="s">
        <v>229</v>
      </c>
      <c r="AW792" s="12" t="s">
        <v>36</v>
      </c>
      <c r="AX792" s="12" t="s">
        <v>9</v>
      </c>
      <c r="AY792" s="187" t="s">
        <v>215</v>
      </c>
    </row>
    <row r="793" spans="2:65" s="1" customFormat="1" ht="22.5" customHeight="1" x14ac:dyDescent="0.3">
      <c r="B793" s="164"/>
      <c r="C793" s="210" t="s">
        <v>1206</v>
      </c>
      <c r="D793" s="210" t="s">
        <v>486</v>
      </c>
      <c r="E793" s="211" t="s">
        <v>1207</v>
      </c>
      <c r="F793" s="212" t="s">
        <v>1208</v>
      </c>
      <c r="G793" s="213" t="s">
        <v>311</v>
      </c>
      <c r="H793" s="214">
        <v>8</v>
      </c>
      <c r="I793" s="215"/>
      <c r="J793" s="216">
        <f>ROUND(I793*H793,0)</f>
        <v>0</v>
      </c>
      <c r="K793" s="212" t="s">
        <v>221</v>
      </c>
      <c r="L793" s="217"/>
      <c r="M793" s="218" t="s">
        <v>3</v>
      </c>
      <c r="N793" s="219" t="s">
        <v>44</v>
      </c>
      <c r="O793" s="35"/>
      <c r="P793" s="174">
        <f>O793*H793</f>
        <v>0</v>
      </c>
      <c r="Q793" s="174">
        <v>1.6E-2</v>
      </c>
      <c r="R793" s="174">
        <f>Q793*H793</f>
        <v>0.128</v>
      </c>
      <c r="S793" s="174">
        <v>0</v>
      </c>
      <c r="T793" s="175">
        <f>S793*H793</f>
        <v>0</v>
      </c>
      <c r="AR793" s="17" t="s">
        <v>417</v>
      </c>
      <c r="AT793" s="17" t="s">
        <v>486</v>
      </c>
      <c r="AU793" s="17" t="s">
        <v>81</v>
      </c>
      <c r="AY793" s="17" t="s">
        <v>215</v>
      </c>
      <c r="BE793" s="176">
        <f>IF(N793="základní",J793,0)</f>
        <v>0</v>
      </c>
      <c r="BF793" s="176">
        <f>IF(N793="snížená",J793,0)</f>
        <v>0</v>
      </c>
      <c r="BG793" s="176">
        <f>IF(N793="zákl. přenesená",J793,0)</f>
        <v>0</v>
      </c>
      <c r="BH793" s="176">
        <f>IF(N793="sníž. přenesená",J793,0)</f>
        <v>0</v>
      </c>
      <c r="BI793" s="176">
        <f>IF(N793="nulová",J793,0)</f>
        <v>0</v>
      </c>
      <c r="BJ793" s="17" t="s">
        <v>9</v>
      </c>
      <c r="BK793" s="176">
        <f>ROUND(I793*H793,0)</f>
        <v>0</v>
      </c>
      <c r="BL793" s="17" t="s">
        <v>308</v>
      </c>
      <c r="BM793" s="17" t="s">
        <v>1209</v>
      </c>
    </row>
    <row r="794" spans="2:65" s="11" customFormat="1" x14ac:dyDescent="0.3">
      <c r="B794" s="177"/>
      <c r="D794" s="178" t="s">
        <v>224</v>
      </c>
      <c r="E794" s="179" t="s">
        <v>3</v>
      </c>
      <c r="F794" s="180" t="s">
        <v>1107</v>
      </c>
      <c r="H794" s="181">
        <v>6</v>
      </c>
      <c r="I794" s="182"/>
      <c r="L794" s="177"/>
      <c r="M794" s="183"/>
      <c r="N794" s="184"/>
      <c r="O794" s="184"/>
      <c r="P794" s="184"/>
      <c r="Q794" s="184"/>
      <c r="R794" s="184"/>
      <c r="S794" s="184"/>
      <c r="T794" s="185"/>
      <c r="AT794" s="179" t="s">
        <v>224</v>
      </c>
      <c r="AU794" s="179" t="s">
        <v>81</v>
      </c>
      <c r="AV794" s="11" t="s">
        <v>81</v>
      </c>
      <c r="AW794" s="11" t="s">
        <v>36</v>
      </c>
      <c r="AX794" s="11" t="s">
        <v>73</v>
      </c>
      <c r="AY794" s="179" t="s">
        <v>215</v>
      </c>
    </row>
    <row r="795" spans="2:65" s="11" customFormat="1" x14ac:dyDescent="0.3">
      <c r="B795" s="177"/>
      <c r="D795" s="178" t="s">
        <v>224</v>
      </c>
      <c r="E795" s="179" t="s">
        <v>3</v>
      </c>
      <c r="F795" s="180" t="s">
        <v>1089</v>
      </c>
      <c r="H795" s="181">
        <v>2</v>
      </c>
      <c r="I795" s="182"/>
      <c r="L795" s="177"/>
      <c r="M795" s="183"/>
      <c r="N795" s="184"/>
      <c r="O795" s="184"/>
      <c r="P795" s="184"/>
      <c r="Q795" s="184"/>
      <c r="R795" s="184"/>
      <c r="S795" s="184"/>
      <c r="T795" s="185"/>
      <c r="AT795" s="179" t="s">
        <v>224</v>
      </c>
      <c r="AU795" s="179" t="s">
        <v>81</v>
      </c>
      <c r="AV795" s="11" t="s">
        <v>81</v>
      </c>
      <c r="AW795" s="11" t="s">
        <v>36</v>
      </c>
      <c r="AX795" s="11" t="s">
        <v>73</v>
      </c>
      <c r="AY795" s="179" t="s">
        <v>215</v>
      </c>
    </row>
    <row r="796" spans="2:65" s="12" customFormat="1" x14ac:dyDescent="0.3">
      <c r="B796" s="186"/>
      <c r="D796" s="195" t="s">
        <v>224</v>
      </c>
      <c r="E796" s="207" t="s">
        <v>3</v>
      </c>
      <c r="F796" s="208" t="s">
        <v>266</v>
      </c>
      <c r="H796" s="209">
        <v>8</v>
      </c>
      <c r="I796" s="190"/>
      <c r="L796" s="186"/>
      <c r="M796" s="191"/>
      <c r="N796" s="192"/>
      <c r="O796" s="192"/>
      <c r="P796" s="192"/>
      <c r="Q796" s="192"/>
      <c r="R796" s="192"/>
      <c r="S796" s="192"/>
      <c r="T796" s="193"/>
      <c r="AT796" s="187" t="s">
        <v>224</v>
      </c>
      <c r="AU796" s="187" t="s">
        <v>81</v>
      </c>
      <c r="AV796" s="12" t="s">
        <v>229</v>
      </c>
      <c r="AW796" s="12" t="s">
        <v>36</v>
      </c>
      <c r="AX796" s="12" t="s">
        <v>9</v>
      </c>
      <c r="AY796" s="187" t="s">
        <v>215</v>
      </c>
    </row>
    <row r="797" spans="2:65" s="1" customFormat="1" ht="22.5" customHeight="1" x14ac:dyDescent="0.3">
      <c r="B797" s="164"/>
      <c r="C797" s="210" t="s">
        <v>1210</v>
      </c>
      <c r="D797" s="210" t="s">
        <v>486</v>
      </c>
      <c r="E797" s="211" t="s">
        <v>1211</v>
      </c>
      <c r="F797" s="212" t="s">
        <v>1212</v>
      </c>
      <c r="G797" s="213" t="s">
        <v>311</v>
      </c>
      <c r="H797" s="214">
        <v>1</v>
      </c>
      <c r="I797" s="215"/>
      <c r="J797" s="216">
        <f>ROUND(I797*H797,0)</f>
        <v>0</v>
      </c>
      <c r="K797" s="212" t="s">
        <v>3</v>
      </c>
      <c r="L797" s="217"/>
      <c r="M797" s="218" t="s">
        <v>3</v>
      </c>
      <c r="N797" s="219" t="s">
        <v>44</v>
      </c>
      <c r="O797" s="35"/>
      <c r="P797" s="174">
        <f>O797*H797</f>
        <v>0</v>
      </c>
      <c r="Q797" s="174">
        <v>1.6E-2</v>
      </c>
      <c r="R797" s="174">
        <f>Q797*H797</f>
        <v>1.6E-2</v>
      </c>
      <c r="S797" s="174">
        <v>0</v>
      </c>
      <c r="T797" s="175">
        <f>S797*H797</f>
        <v>0</v>
      </c>
      <c r="AR797" s="17" t="s">
        <v>417</v>
      </c>
      <c r="AT797" s="17" t="s">
        <v>486</v>
      </c>
      <c r="AU797" s="17" t="s">
        <v>81</v>
      </c>
      <c r="AY797" s="17" t="s">
        <v>215</v>
      </c>
      <c r="BE797" s="176">
        <f>IF(N797="základní",J797,0)</f>
        <v>0</v>
      </c>
      <c r="BF797" s="176">
        <f>IF(N797="snížená",J797,0)</f>
        <v>0</v>
      </c>
      <c r="BG797" s="176">
        <f>IF(N797="zákl. přenesená",J797,0)</f>
        <v>0</v>
      </c>
      <c r="BH797" s="176">
        <f>IF(N797="sníž. přenesená",J797,0)</f>
        <v>0</v>
      </c>
      <c r="BI797" s="176">
        <f>IF(N797="nulová",J797,0)</f>
        <v>0</v>
      </c>
      <c r="BJ797" s="17" t="s">
        <v>9</v>
      </c>
      <c r="BK797" s="176">
        <f>ROUND(I797*H797,0)</f>
        <v>0</v>
      </c>
      <c r="BL797" s="17" t="s">
        <v>308</v>
      </c>
      <c r="BM797" s="17" t="s">
        <v>1213</v>
      </c>
    </row>
    <row r="798" spans="2:65" s="11" customFormat="1" x14ac:dyDescent="0.3">
      <c r="B798" s="177"/>
      <c r="D798" s="195" t="s">
        <v>224</v>
      </c>
      <c r="E798" s="204" t="s">
        <v>3</v>
      </c>
      <c r="F798" s="205" t="s">
        <v>1108</v>
      </c>
      <c r="H798" s="206">
        <v>1</v>
      </c>
      <c r="I798" s="182"/>
      <c r="L798" s="177"/>
      <c r="M798" s="183"/>
      <c r="N798" s="184"/>
      <c r="O798" s="184"/>
      <c r="P798" s="184"/>
      <c r="Q798" s="184"/>
      <c r="R798" s="184"/>
      <c r="S798" s="184"/>
      <c r="T798" s="185"/>
      <c r="AT798" s="179" t="s">
        <v>224</v>
      </c>
      <c r="AU798" s="179" t="s">
        <v>81</v>
      </c>
      <c r="AV798" s="11" t="s">
        <v>81</v>
      </c>
      <c r="AW798" s="11" t="s">
        <v>36</v>
      </c>
      <c r="AX798" s="11" t="s">
        <v>9</v>
      </c>
      <c r="AY798" s="179" t="s">
        <v>215</v>
      </c>
    </row>
    <row r="799" spans="2:65" s="1" customFormat="1" ht="22.5" customHeight="1" x14ac:dyDescent="0.3">
      <c r="B799" s="164"/>
      <c r="C799" s="165" t="s">
        <v>1214</v>
      </c>
      <c r="D799" s="165" t="s">
        <v>217</v>
      </c>
      <c r="E799" s="166" t="s">
        <v>1215</v>
      </c>
      <c r="F799" s="167" t="s">
        <v>1216</v>
      </c>
      <c r="G799" s="168" t="s">
        <v>311</v>
      </c>
      <c r="H799" s="169">
        <v>2</v>
      </c>
      <c r="I799" s="170"/>
      <c r="J799" s="171">
        <f>ROUND(I799*H799,0)</f>
        <v>0</v>
      </c>
      <c r="K799" s="167" t="s">
        <v>221</v>
      </c>
      <c r="L799" s="34"/>
      <c r="M799" s="172" t="s">
        <v>3</v>
      </c>
      <c r="N799" s="173" t="s">
        <v>44</v>
      </c>
      <c r="O799" s="35"/>
      <c r="P799" s="174">
        <f>O799*H799</f>
        <v>0</v>
      </c>
      <c r="Q799" s="174">
        <v>3.9983199999999998E-4</v>
      </c>
      <c r="R799" s="174">
        <f>Q799*H799</f>
        <v>7.9966399999999995E-4</v>
      </c>
      <c r="S799" s="174">
        <v>0</v>
      </c>
      <c r="T799" s="175">
        <f>S799*H799</f>
        <v>0</v>
      </c>
      <c r="AR799" s="17" t="s">
        <v>308</v>
      </c>
      <c r="AT799" s="17" t="s">
        <v>217</v>
      </c>
      <c r="AU799" s="17" t="s">
        <v>81</v>
      </c>
      <c r="AY799" s="17" t="s">
        <v>215</v>
      </c>
      <c r="BE799" s="176">
        <f>IF(N799="základní",J799,0)</f>
        <v>0</v>
      </c>
      <c r="BF799" s="176">
        <f>IF(N799="snížená",J799,0)</f>
        <v>0</v>
      </c>
      <c r="BG799" s="176">
        <f>IF(N799="zákl. přenesená",J799,0)</f>
        <v>0</v>
      </c>
      <c r="BH799" s="176">
        <f>IF(N799="sníž. přenesená",J799,0)</f>
        <v>0</v>
      </c>
      <c r="BI799" s="176">
        <f>IF(N799="nulová",J799,0)</f>
        <v>0</v>
      </c>
      <c r="BJ799" s="17" t="s">
        <v>9</v>
      </c>
      <c r="BK799" s="176">
        <f>ROUND(I799*H799,0)</f>
        <v>0</v>
      </c>
      <c r="BL799" s="17" t="s">
        <v>308</v>
      </c>
      <c r="BM799" s="17" t="s">
        <v>1217</v>
      </c>
    </row>
    <row r="800" spans="2:65" s="11" customFormat="1" x14ac:dyDescent="0.3">
      <c r="B800" s="177"/>
      <c r="D800" s="178" t="s">
        <v>224</v>
      </c>
      <c r="E800" s="179" t="s">
        <v>3</v>
      </c>
      <c r="F800" s="180" t="s">
        <v>1130</v>
      </c>
      <c r="H800" s="181">
        <v>1</v>
      </c>
      <c r="I800" s="182"/>
      <c r="L800" s="177"/>
      <c r="M800" s="183"/>
      <c r="N800" s="184"/>
      <c r="O800" s="184"/>
      <c r="P800" s="184"/>
      <c r="Q800" s="184"/>
      <c r="R800" s="184"/>
      <c r="S800" s="184"/>
      <c r="T800" s="185"/>
      <c r="AT800" s="179" t="s">
        <v>224</v>
      </c>
      <c r="AU800" s="179" t="s">
        <v>81</v>
      </c>
      <c r="AV800" s="11" t="s">
        <v>81</v>
      </c>
      <c r="AW800" s="11" t="s">
        <v>36</v>
      </c>
      <c r="AX800" s="11" t="s">
        <v>73</v>
      </c>
      <c r="AY800" s="179" t="s">
        <v>215</v>
      </c>
    </row>
    <row r="801" spans="2:65" s="11" customFormat="1" x14ac:dyDescent="0.3">
      <c r="B801" s="177"/>
      <c r="D801" s="178" t="s">
        <v>224</v>
      </c>
      <c r="E801" s="179" t="s">
        <v>3</v>
      </c>
      <c r="F801" s="180" t="s">
        <v>1121</v>
      </c>
      <c r="H801" s="181">
        <v>1</v>
      </c>
      <c r="I801" s="182"/>
      <c r="L801" s="177"/>
      <c r="M801" s="183"/>
      <c r="N801" s="184"/>
      <c r="O801" s="184"/>
      <c r="P801" s="184"/>
      <c r="Q801" s="184"/>
      <c r="R801" s="184"/>
      <c r="S801" s="184"/>
      <c r="T801" s="185"/>
      <c r="AT801" s="179" t="s">
        <v>224</v>
      </c>
      <c r="AU801" s="179" t="s">
        <v>81</v>
      </c>
      <c r="AV801" s="11" t="s">
        <v>81</v>
      </c>
      <c r="AW801" s="11" t="s">
        <v>36</v>
      </c>
      <c r="AX801" s="11" t="s">
        <v>73</v>
      </c>
      <c r="AY801" s="179" t="s">
        <v>215</v>
      </c>
    </row>
    <row r="802" spans="2:65" s="12" customFormat="1" x14ac:dyDescent="0.3">
      <c r="B802" s="186"/>
      <c r="D802" s="195" t="s">
        <v>224</v>
      </c>
      <c r="E802" s="207" t="s">
        <v>3</v>
      </c>
      <c r="F802" s="208" t="s">
        <v>266</v>
      </c>
      <c r="H802" s="209">
        <v>2</v>
      </c>
      <c r="I802" s="190"/>
      <c r="L802" s="186"/>
      <c r="M802" s="191"/>
      <c r="N802" s="192"/>
      <c r="O802" s="192"/>
      <c r="P802" s="192"/>
      <c r="Q802" s="192"/>
      <c r="R802" s="192"/>
      <c r="S802" s="192"/>
      <c r="T802" s="193"/>
      <c r="AT802" s="187" t="s">
        <v>224</v>
      </c>
      <c r="AU802" s="187" t="s">
        <v>81</v>
      </c>
      <c r="AV802" s="12" t="s">
        <v>229</v>
      </c>
      <c r="AW802" s="12" t="s">
        <v>36</v>
      </c>
      <c r="AX802" s="12" t="s">
        <v>9</v>
      </c>
      <c r="AY802" s="187" t="s">
        <v>215</v>
      </c>
    </row>
    <row r="803" spans="2:65" s="1" customFormat="1" ht="22.5" customHeight="1" x14ac:dyDescent="0.3">
      <c r="B803" s="164"/>
      <c r="C803" s="210" t="s">
        <v>1218</v>
      </c>
      <c r="D803" s="210" t="s">
        <v>486</v>
      </c>
      <c r="E803" s="211" t="s">
        <v>1219</v>
      </c>
      <c r="F803" s="212" t="s">
        <v>1220</v>
      </c>
      <c r="G803" s="213" t="s">
        <v>311</v>
      </c>
      <c r="H803" s="214">
        <v>2</v>
      </c>
      <c r="I803" s="215"/>
      <c r="J803" s="216">
        <f>ROUND(I803*H803,0)</f>
        <v>0</v>
      </c>
      <c r="K803" s="212" t="s">
        <v>221</v>
      </c>
      <c r="L803" s="217"/>
      <c r="M803" s="218" t="s">
        <v>3</v>
      </c>
      <c r="N803" s="219" t="s">
        <v>44</v>
      </c>
      <c r="O803" s="35"/>
      <c r="P803" s="174">
        <f>O803*H803</f>
        <v>0</v>
      </c>
      <c r="Q803" s="174">
        <v>1.7000000000000001E-2</v>
      </c>
      <c r="R803" s="174">
        <f>Q803*H803</f>
        <v>3.4000000000000002E-2</v>
      </c>
      <c r="S803" s="174">
        <v>0</v>
      </c>
      <c r="T803" s="175">
        <f>S803*H803</f>
        <v>0</v>
      </c>
      <c r="AR803" s="17" t="s">
        <v>417</v>
      </c>
      <c r="AT803" s="17" t="s">
        <v>486</v>
      </c>
      <c r="AU803" s="17" t="s">
        <v>81</v>
      </c>
      <c r="AY803" s="17" t="s">
        <v>215</v>
      </c>
      <c r="BE803" s="176">
        <f>IF(N803="základní",J803,0)</f>
        <v>0</v>
      </c>
      <c r="BF803" s="176">
        <f>IF(N803="snížená",J803,0)</f>
        <v>0</v>
      </c>
      <c r="BG803" s="176">
        <f>IF(N803="zákl. přenesená",J803,0)</f>
        <v>0</v>
      </c>
      <c r="BH803" s="176">
        <f>IF(N803="sníž. přenesená",J803,0)</f>
        <v>0</v>
      </c>
      <c r="BI803" s="176">
        <f>IF(N803="nulová",J803,0)</f>
        <v>0</v>
      </c>
      <c r="BJ803" s="17" t="s">
        <v>9</v>
      </c>
      <c r="BK803" s="176">
        <f>ROUND(I803*H803,0)</f>
        <v>0</v>
      </c>
      <c r="BL803" s="17" t="s">
        <v>308</v>
      </c>
      <c r="BM803" s="17" t="s">
        <v>1221</v>
      </c>
    </row>
    <row r="804" spans="2:65" s="11" customFormat="1" x14ac:dyDescent="0.3">
      <c r="B804" s="177"/>
      <c r="D804" s="178" t="s">
        <v>224</v>
      </c>
      <c r="E804" s="179" t="s">
        <v>3</v>
      </c>
      <c r="F804" s="180" t="s">
        <v>1130</v>
      </c>
      <c r="H804" s="181">
        <v>1</v>
      </c>
      <c r="I804" s="182"/>
      <c r="L804" s="177"/>
      <c r="M804" s="183"/>
      <c r="N804" s="184"/>
      <c r="O804" s="184"/>
      <c r="P804" s="184"/>
      <c r="Q804" s="184"/>
      <c r="R804" s="184"/>
      <c r="S804" s="184"/>
      <c r="T804" s="185"/>
      <c r="AT804" s="179" t="s">
        <v>224</v>
      </c>
      <c r="AU804" s="179" t="s">
        <v>81</v>
      </c>
      <c r="AV804" s="11" t="s">
        <v>81</v>
      </c>
      <c r="AW804" s="11" t="s">
        <v>36</v>
      </c>
      <c r="AX804" s="11" t="s">
        <v>73</v>
      </c>
      <c r="AY804" s="179" t="s">
        <v>215</v>
      </c>
    </row>
    <row r="805" spans="2:65" s="11" customFormat="1" x14ac:dyDescent="0.3">
      <c r="B805" s="177"/>
      <c r="D805" s="178" t="s">
        <v>224</v>
      </c>
      <c r="E805" s="179" t="s">
        <v>3</v>
      </c>
      <c r="F805" s="180" t="s">
        <v>1121</v>
      </c>
      <c r="H805" s="181">
        <v>1</v>
      </c>
      <c r="I805" s="182"/>
      <c r="L805" s="177"/>
      <c r="M805" s="183"/>
      <c r="N805" s="184"/>
      <c r="O805" s="184"/>
      <c r="P805" s="184"/>
      <c r="Q805" s="184"/>
      <c r="R805" s="184"/>
      <c r="S805" s="184"/>
      <c r="T805" s="185"/>
      <c r="AT805" s="179" t="s">
        <v>224</v>
      </c>
      <c r="AU805" s="179" t="s">
        <v>81</v>
      </c>
      <c r="AV805" s="11" t="s">
        <v>81</v>
      </c>
      <c r="AW805" s="11" t="s">
        <v>36</v>
      </c>
      <c r="AX805" s="11" t="s">
        <v>73</v>
      </c>
      <c r="AY805" s="179" t="s">
        <v>215</v>
      </c>
    </row>
    <row r="806" spans="2:65" s="12" customFormat="1" x14ac:dyDescent="0.3">
      <c r="B806" s="186"/>
      <c r="D806" s="195" t="s">
        <v>224</v>
      </c>
      <c r="E806" s="207" t="s">
        <v>3</v>
      </c>
      <c r="F806" s="208" t="s">
        <v>266</v>
      </c>
      <c r="H806" s="209">
        <v>2</v>
      </c>
      <c r="I806" s="190"/>
      <c r="L806" s="186"/>
      <c r="M806" s="191"/>
      <c r="N806" s="192"/>
      <c r="O806" s="192"/>
      <c r="P806" s="192"/>
      <c r="Q806" s="192"/>
      <c r="R806" s="192"/>
      <c r="S806" s="192"/>
      <c r="T806" s="193"/>
      <c r="AT806" s="187" t="s">
        <v>224</v>
      </c>
      <c r="AU806" s="187" t="s">
        <v>81</v>
      </c>
      <c r="AV806" s="12" t="s">
        <v>229</v>
      </c>
      <c r="AW806" s="12" t="s">
        <v>36</v>
      </c>
      <c r="AX806" s="12" t="s">
        <v>9</v>
      </c>
      <c r="AY806" s="187" t="s">
        <v>215</v>
      </c>
    </row>
    <row r="807" spans="2:65" s="1" customFormat="1" ht="22.5" customHeight="1" x14ac:dyDescent="0.3">
      <c r="B807" s="164"/>
      <c r="C807" s="165" t="s">
        <v>1222</v>
      </c>
      <c r="D807" s="165" t="s">
        <v>217</v>
      </c>
      <c r="E807" s="166" t="s">
        <v>1223</v>
      </c>
      <c r="F807" s="167" t="s">
        <v>1224</v>
      </c>
      <c r="G807" s="168" t="s">
        <v>311</v>
      </c>
      <c r="H807" s="169">
        <v>17</v>
      </c>
      <c r="I807" s="170"/>
      <c r="J807" s="171">
        <f>ROUND(I807*H807,0)</f>
        <v>0</v>
      </c>
      <c r="K807" s="167" t="s">
        <v>221</v>
      </c>
      <c r="L807" s="34"/>
      <c r="M807" s="172" t="s">
        <v>3</v>
      </c>
      <c r="N807" s="173" t="s">
        <v>44</v>
      </c>
      <c r="O807" s="35"/>
      <c r="P807" s="174">
        <f>O807*H807</f>
        <v>0</v>
      </c>
      <c r="Q807" s="174">
        <v>5.4500000000000002E-4</v>
      </c>
      <c r="R807" s="174">
        <f>Q807*H807</f>
        <v>9.2650000000000007E-3</v>
      </c>
      <c r="S807" s="174">
        <v>0</v>
      </c>
      <c r="T807" s="175">
        <f>S807*H807</f>
        <v>0</v>
      </c>
      <c r="AR807" s="17" t="s">
        <v>308</v>
      </c>
      <c r="AT807" s="17" t="s">
        <v>217</v>
      </c>
      <c r="AU807" s="17" t="s">
        <v>81</v>
      </c>
      <c r="AY807" s="17" t="s">
        <v>215</v>
      </c>
      <c r="BE807" s="176">
        <f>IF(N807="základní",J807,0)</f>
        <v>0</v>
      </c>
      <c r="BF807" s="176">
        <f>IF(N807="snížená",J807,0)</f>
        <v>0</v>
      </c>
      <c r="BG807" s="176">
        <f>IF(N807="zákl. přenesená",J807,0)</f>
        <v>0</v>
      </c>
      <c r="BH807" s="176">
        <f>IF(N807="sníž. přenesená",J807,0)</f>
        <v>0</v>
      </c>
      <c r="BI807" s="176">
        <f>IF(N807="nulová",J807,0)</f>
        <v>0</v>
      </c>
      <c r="BJ807" s="17" t="s">
        <v>9</v>
      </c>
      <c r="BK807" s="176">
        <f>ROUND(I807*H807,0)</f>
        <v>0</v>
      </c>
      <c r="BL807" s="17" t="s">
        <v>308</v>
      </c>
      <c r="BM807" s="17" t="s">
        <v>1225</v>
      </c>
    </row>
    <row r="808" spans="2:65" s="11" customFormat="1" x14ac:dyDescent="0.3">
      <c r="B808" s="177"/>
      <c r="D808" s="178" t="s">
        <v>224</v>
      </c>
      <c r="E808" s="179" t="s">
        <v>3</v>
      </c>
      <c r="F808" s="180" t="s">
        <v>568</v>
      </c>
      <c r="H808" s="181">
        <v>2</v>
      </c>
      <c r="I808" s="182"/>
      <c r="L808" s="177"/>
      <c r="M808" s="183"/>
      <c r="N808" s="184"/>
      <c r="O808" s="184"/>
      <c r="P808" s="184"/>
      <c r="Q808" s="184"/>
      <c r="R808" s="184"/>
      <c r="S808" s="184"/>
      <c r="T808" s="185"/>
      <c r="AT808" s="179" t="s">
        <v>224</v>
      </c>
      <c r="AU808" s="179" t="s">
        <v>81</v>
      </c>
      <c r="AV808" s="11" t="s">
        <v>81</v>
      </c>
      <c r="AW808" s="11" t="s">
        <v>36</v>
      </c>
      <c r="AX808" s="11" t="s">
        <v>73</v>
      </c>
      <c r="AY808" s="179" t="s">
        <v>215</v>
      </c>
    </row>
    <row r="809" spans="2:65" s="11" customFormat="1" x14ac:dyDescent="0.3">
      <c r="B809" s="177"/>
      <c r="D809" s="178" t="s">
        <v>224</v>
      </c>
      <c r="E809" s="179" t="s">
        <v>3</v>
      </c>
      <c r="F809" s="180" t="s">
        <v>569</v>
      </c>
      <c r="H809" s="181">
        <v>1</v>
      </c>
      <c r="I809" s="182"/>
      <c r="L809" s="177"/>
      <c r="M809" s="183"/>
      <c r="N809" s="184"/>
      <c r="O809" s="184"/>
      <c r="P809" s="184"/>
      <c r="Q809" s="184"/>
      <c r="R809" s="184"/>
      <c r="S809" s="184"/>
      <c r="T809" s="185"/>
      <c r="AT809" s="179" t="s">
        <v>224</v>
      </c>
      <c r="AU809" s="179" t="s">
        <v>81</v>
      </c>
      <c r="AV809" s="11" t="s">
        <v>81</v>
      </c>
      <c r="AW809" s="11" t="s">
        <v>36</v>
      </c>
      <c r="AX809" s="11" t="s">
        <v>73</v>
      </c>
      <c r="AY809" s="179" t="s">
        <v>215</v>
      </c>
    </row>
    <row r="810" spans="2:65" s="11" customFormat="1" x14ac:dyDescent="0.3">
      <c r="B810" s="177"/>
      <c r="D810" s="178" t="s">
        <v>224</v>
      </c>
      <c r="E810" s="179" t="s">
        <v>3</v>
      </c>
      <c r="F810" s="180" t="s">
        <v>570</v>
      </c>
      <c r="H810" s="181">
        <v>6</v>
      </c>
      <c r="I810" s="182"/>
      <c r="L810" s="177"/>
      <c r="M810" s="183"/>
      <c r="N810" s="184"/>
      <c r="O810" s="184"/>
      <c r="P810" s="184"/>
      <c r="Q810" s="184"/>
      <c r="R810" s="184"/>
      <c r="S810" s="184"/>
      <c r="T810" s="185"/>
      <c r="AT810" s="179" t="s">
        <v>224</v>
      </c>
      <c r="AU810" s="179" t="s">
        <v>81</v>
      </c>
      <c r="AV810" s="11" t="s">
        <v>81</v>
      </c>
      <c r="AW810" s="11" t="s">
        <v>36</v>
      </c>
      <c r="AX810" s="11" t="s">
        <v>73</v>
      </c>
      <c r="AY810" s="179" t="s">
        <v>215</v>
      </c>
    </row>
    <row r="811" spans="2:65" s="11" customFormat="1" x14ac:dyDescent="0.3">
      <c r="B811" s="177"/>
      <c r="D811" s="178" t="s">
        <v>224</v>
      </c>
      <c r="E811" s="179" t="s">
        <v>3</v>
      </c>
      <c r="F811" s="180" t="s">
        <v>571</v>
      </c>
      <c r="H811" s="181">
        <v>1</v>
      </c>
      <c r="I811" s="182"/>
      <c r="L811" s="177"/>
      <c r="M811" s="183"/>
      <c r="N811" s="184"/>
      <c r="O811" s="184"/>
      <c r="P811" s="184"/>
      <c r="Q811" s="184"/>
      <c r="R811" s="184"/>
      <c r="S811" s="184"/>
      <c r="T811" s="185"/>
      <c r="AT811" s="179" t="s">
        <v>224</v>
      </c>
      <c r="AU811" s="179" t="s">
        <v>81</v>
      </c>
      <c r="AV811" s="11" t="s">
        <v>81</v>
      </c>
      <c r="AW811" s="11" t="s">
        <v>36</v>
      </c>
      <c r="AX811" s="11" t="s">
        <v>73</v>
      </c>
      <c r="AY811" s="179" t="s">
        <v>215</v>
      </c>
    </row>
    <row r="812" spans="2:65" s="11" customFormat="1" x14ac:dyDescent="0.3">
      <c r="B812" s="177"/>
      <c r="D812" s="178" t="s">
        <v>224</v>
      </c>
      <c r="E812" s="179" t="s">
        <v>3</v>
      </c>
      <c r="F812" s="180" t="s">
        <v>572</v>
      </c>
      <c r="H812" s="181">
        <v>7</v>
      </c>
      <c r="I812" s="182"/>
      <c r="L812" s="177"/>
      <c r="M812" s="183"/>
      <c r="N812" s="184"/>
      <c r="O812" s="184"/>
      <c r="P812" s="184"/>
      <c r="Q812" s="184"/>
      <c r="R812" s="184"/>
      <c r="S812" s="184"/>
      <c r="T812" s="185"/>
      <c r="AT812" s="179" t="s">
        <v>224</v>
      </c>
      <c r="AU812" s="179" t="s">
        <v>81</v>
      </c>
      <c r="AV812" s="11" t="s">
        <v>81</v>
      </c>
      <c r="AW812" s="11" t="s">
        <v>36</v>
      </c>
      <c r="AX812" s="11" t="s">
        <v>73</v>
      </c>
      <c r="AY812" s="179" t="s">
        <v>215</v>
      </c>
    </row>
    <row r="813" spans="2:65" s="12" customFormat="1" x14ac:dyDescent="0.3">
      <c r="B813" s="186"/>
      <c r="D813" s="195" t="s">
        <v>224</v>
      </c>
      <c r="E813" s="207" t="s">
        <v>3</v>
      </c>
      <c r="F813" s="208" t="s">
        <v>266</v>
      </c>
      <c r="H813" s="209">
        <v>17</v>
      </c>
      <c r="I813" s="190"/>
      <c r="L813" s="186"/>
      <c r="M813" s="191"/>
      <c r="N813" s="192"/>
      <c r="O813" s="192"/>
      <c r="P813" s="192"/>
      <c r="Q813" s="192"/>
      <c r="R813" s="192"/>
      <c r="S813" s="192"/>
      <c r="T813" s="193"/>
      <c r="AT813" s="187" t="s">
        <v>224</v>
      </c>
      <c r="AU813" s="187" t="s">
        <v>81</v>
      </c>
      <c r="AV813" s="12" t="s">
        <v>229</v>
      </c>
      <c r="AW813" s="12" t="s">
        <v>36</v>
      </c>
      <c r="AX813" s="12" t="s">
        <v>9</v>
      </c>
      <c r="AY813" s="187" t="s">
        <v>215</v>
      </c>
    </row>
    <row r="814" spans="2:65" s="1" customFormat="1" ht="31.5" customHeight="1" x14ac:dyDescent="0.3">
      <c r="B814" s="164"/>
      <c r="C814" s="210" t="s">
        <v>1226</v>
      </c>
      <c r="D814" s="210" t="s">
        <v>486</v>
      </c>
      <c r="E814" s="211" t="s">
        <v>1227</v>
      </c>
      <c r="F814" s="212" t="s">
        <v>1228</v>
      </c>
      <c r="G814" s="213" t="s">
        <v>311</v>
      </c>
      <c r="H814" s="214">
        <v>17</v>
      </c>
      <c r="I814" s="215"/>
      <c r="J814" s="216">
        <f>ROUND(I814*H814,0)</f>
        <v>0</v>
      </c>
      <c r="K814" s="212" t="s">
        <v>221</v>
      </c>
      <c r="L814" s="217"/>
      <c r="M814" s="218" t="s">
        <v>3</v>
      </c>
      <c r="N814" s="219" t="s">
        <v>44</v>
      </c>
      <c r="O814" s="35"/>
      <c r="P814" s="174">
        <f>O814*H814</f>
        <v>0</v>
      </c>
      <c r="Q814" s="174">
        <v>1.4999999999999999E-2</v>
      </c>
      <c r="R814" s="174">
        <f>Q814*H814</f>
        <v>0.255</v>
      </c>
      <c r="S814" s="174">
        <v>0</v>
      </c>
      <c r="T814" s="175">
        <f>S814*H814</f>
        <v>0</v>
      </c>
      <c r="AR814" s="17" t="s">
        <v>417</v>
      </c>
      <c r="AT814" s="17" t="s">
        <v>486</v>
      </c>
      <c r="AU814" s="17" t="s">
        <v>81</v>
      </c>
      <c r="AY814" s="17" t="s">
        <v>215</v>
      </c>
      <c r="BE814" s="176">
        <f>IF(N814="základní",J814,0)</f>
        <v>0</v>
      </c>
      <c r="BF814" s="176">
        <f>IF(N814="snížená",J814,0)</f>
        <v>0</v>
      </c>
      <c r="BG814" s="176">
        <f>IF(N814="zákl. přenesená",J814,0)</f>
        <v>0</v>
      </c>
      <c r="BH814" s="176">
        <f>IF(N814="sníž. přenesená",J814,0)</f>
        <v>0</v>
      </c>
      <c r="BI814" s="176">
        <f>IF(N814="nulová",J814,0)</f>
        <v>0</v>
      </c>
      <c r="BJ814" s="17" t="s">
        <v>9</v>
      </c>
      <c r="BK814" s="176">
        <f>ROUND(I814*H814,0)</f>
        <v>0</v>
      </c>
      <c r="BL814" s="17" t="s">
        <v>308</v>
      </c>
      <c r="BM814" s="17" t="s">
        <v>1229</v>
      </c>
    </row>
    <row r="815" spans="2:65" s="11" customFormat="1" x14ac:dyDescent="0.3">
      <c r="B815" s="177"/>
      <c r="D815" s="178" t="s">
        <v>224</v>
      </c>
      <c r="E815" s="179" t="s">
        <v>3</v>
      </c>
      <c r="F815" s="180" t="s">
        <v>568</v>
      </c>
      <c r="H815" s="181">
        <v>2</v>
      </c>
      <c r="I815" s="182"/>
      <c r="L815" s="177"/>
      <c r="M815" s="183"/>
      <c r="N815" s="184"/>
      <c r="O815" s="184"/>
      <c r="P815" s="184"/>
      <c r="Q815" s="184"/>
      <c r="R815" s="184"/>
      <c r="S815" s="184"/>
      <c r="T815" s="185"/>
      <c r="AT815" s="179" t="s">
        <v>224</v>
      </c>
      <c r="AU815" s="179" t="s">
        <v>81</v>
      </c>
      <c r="AV815" s="11" t="s">
        <v>81</v>
      </c>
      <c r="AW815" s="11" t="s">
        <v>36</v>
      </c>
      <c r="AX815" s="11" t="s">
        <v>73</v>
      </c>
      <c r="AY815" s="179" t="s">
        <v>215</v>
      </c>
    </row>
    <row r="816" spans="2:65" s="11" customFormat="1" x14ac:dyDescent="0.3">
      <c r="B816" s="177"/>
      <c r="D816" s="178" t="s">
        <v>224</v>
      </c>
      <c r="E816" s="179" t="s">
        <v>3</v>
      </c>
      <c r="F816" s="180" t="s">
        <v>569</v>
      </c>
      <c r="H816" s="181">
        <v>1</v>
      </c>
      <c r="I816" s="182"/>
      <c r="L816" s="177"/>
      <c r="M816" s="183"/>
      <c r="N816" s="184"/>
      <c r="O816" s="184"/>
      <c r="P816" s="184"/>
      <c r="Q816" s="184"/>
      <c r="R816" s="184"/>
      <c r="S816" s="184"/>
      <c r="T816" s="185"/>
      <c r="AT816" s="179" t="s">
        <v>224</v>
      </c>
      <c r="AU816" s="179" t="s">
        <v>81</v>
      </c>
      <c r="AV816" s="11" t="s">
        <v>81</v>
      </c>
      <c r="AW816" s="11" t="s">
        <v>36</v>
      </c>
      <c r="AX816" s="11" t="s">
        <v>73</v>
      </c>
      <c r="AY816" s="179" t="s">
        <v>215</v>
      </c>
    </row>
    <row r="817" spans="2:65" s="11" customFormat="1" x14ac:dyDescent="0.3">
      <c r="B817" s="177"/>
      <c r="D817" s="178" t="s">
        <v>224</v>
      </c>
      <c r="E817" s="179" t="s">
        <v>3</v>
      </c>
      <c r="F817" s="180" t="s">
        <v>570</v>
      </c>
      <c r="H817" s="181">
        <v>6</v>
      </c>
      <c r="I817" s="182"/>
      <c r="L817" s="177"/>
      <c r="M817" s="183"/>
      <c r="N817" s="184"/>
      <c r="O817" s="184"/>
      <c r="P817" s="184"/>
      <c r="Q817" s="184"/>
      <c r="R817" s="184"/>
      <c r="S817" s="184"/>
      <c r="T817" s="185"/>
      <c r="AT817" s="179" t="s">
        <v>224</v>
      </c>
      <c r="AU817" s="179" t="s">
        <v>81</v>
      </c>
      <c r="AV817" s="11" t="s">
        <v>81</v>
      </c>
      <c r="AW817" s="11" t="s">
        <v>36</v>
      </c>
      <c r="AX817" s="11" t="s">
        <v>73</v>
      </c>
      <c r="AY817" s="179" t="s">
        <v>215</v>
      </c>
    </row>
    <row r="818" spans="2:65" s="11" customFormat="1" x14ac:dyDescent="0.3">
      <c r="B818" s="177"/>
      <c r="D818" s="178" t="s">
        <v>224</v>
      </c>
      <c r="E818" s="179" t="s">
        <v>3</v>
      </c>
      <c r="F818" s="180" t="s">
        <v>571</v>
      </c>
      <c r="H818" s="181">
        <v>1</v>
      </c>
      <c r="I818" s="182"/>
      <c r="L818" s="177"/>
      <c r="M818" s="183"/>
      <c r="N818" s="184"/>
      <c r="O818" s="184"/>
      <c r="P818" s="184"/>
      <c r="Q818" s="184"/>
      <c r="R818" s="184"/>
      <c r="S818" s="184"/>
      <c r="T818" s="185"/>
      <c r="AT818" s="179" t="s">
        <v>224</v>
      </c>
      <c r="AU818" s="179" t="s">
        <v>81</v>
      </c>
      <c r="AV818" s="11" t="s">
        <v>81</v>
      </c>
      <c r="AW818" s="11" t="s">
        <v>36</v>
      </c>
      <c r="AX818" s="11" t="s">
        <v>73</v>
      </c>
      <c r="AY818" s="179" t="s">
        <v>215</v>
      </c>
    </row>
    <row r="819" spans="2:65" s="11" customFormat="1" x14ac:dyDescent="0.3">
      <c r="B819" s="177"/>
      <c r="D819" s="178" t="s">
        <v>224</v>
      </c>
      <c r="E819" s="179" t="s">
        <v>3</v>
      </c>
      <c r="F819" s="180" t="s">
        <v>572</v>
      </c>
      <c r="H819" s="181">
        <v>7</v>
      </c>
      <c r="I819" s="182"/>
      <c r="L819" s="177"/>
      <c r="M819" s="183"/>
      <c r="N819" s="184"/>
      <c r="O819" s="184"/>
      <c r="P819" s="184"/>
      <c r="Q819" s="184"/>
      <c r="R819" s="184"/>
      <c r="S819" s="184"/>
      <c r="T819" s="185"/>
      <c r="AT819" s="179" t="s">
        <v>224</v>
      </c>
      <c r="AU819" s="179" t="s">
        <v>81</v>
      </c>
      <c r="AV819" s="11" t="s">
        <v>81</v>
      </c>
      <c r="AW819" s="11" t="s">
        <v>36</v>
      </c>
      <c r="AX819" s="11" t="s">
        <v>73</v>
      </c>
      <c r="AY819" s="179" t="s">
        <v>215</v>
      </c>
    </row>
    <row r="820" spans="2:65" s="12" customFormat="1" x14ac:dyDescent="0.3">
      <c r="B820" s="186"/>
      <c r="D820" s="195" t="s">
        <v>224</v>
      </c>
      <c r="E820" s="207" t="s">
        <v>3</v>
      </c>
      <c r="F820" s="208" t="s">
        <v>266</v>
      </c>
      <c r="H820" s="209">
        <v>17</v>
      </c>
      <c r="I820" s="190"/>
      <c r="L820" s="186"/>
      <c r="M820" s="191"/>
      <c r="N820" s="192"/>
      <c r="O820" s="192"/>
      <c r="P820" s="192"/>
      <c r="Q820" s="192"/>
      <c r="R820" s="192"/>
      <c r="S820" s="192"/>
      <c r="T820" s="193"/>
      <c r="AT820" s="187" t="s">
        <v>224</v>
      </c>
      <c r="AU820" s="187" t="s">
        <v>81</v>
      </c>
      <c r="AV820" s="12" t="s">
        <v>229</v>
      </c>
      <c r="AW820" s="12" t="s">
        <v>36</v>
      </c>
      <c r="AX820" s="12" t="s">
        <v>9</v>
      </c>
      <c r="AY820" s="187" t="s">
        <v>215</v>
      </c>
    </row>
    <row r="821" spans="2:65" s="1" customFormat="1" ht="22.5" customHeight="1" x14ac:dyDescent="0.3">
      <c r="B821" s="164"/>
      <c r="C821" s="165" t="s">
        <v>1230</v>
      </c>
      <c r="D821" s="165" t="s">
        <v>217</v>
      </c>
      <c r="E821" s="166" t="s">
        <v>1231</v>
      </c>
      <c r="F821" s="167" t="s">
        <v>1232</v>
      </c>
      <c r="G821" s="168" t="s">
        <v>311</v>
      </c>
      <c r="H821" s="169">
        <v>2</v>
      </c>
      <c r="I821" s="170"/>
      <c r="J821" s="171">
        <f>ROUND(I821*H821,0)</f>
        <v>0</v>
      </c>
      <c r="K821" s="167" t="s">
        <v>221</v>
      </c>
      <c r="L821" s="34"/>
      <c r="M821" s="172" t="s">
        <v>3</v>
      </c>
      <c r="N821" s="173" t="s">
        <v>44</v>
      </c>
      <c r="O821" s="35"/>
      <c r="P821" s="174">
        <f>O821*H821</f>
        <v>0</v>
      </c>
      <c r="Q821" s="174">
        <v>6.0400000000000004E-4</v>
      </c>
      <c r="R821" s="174">
        <f>Q821*H821</f>
        <v>1.2080000000000001E-3</v>
      </c>
      <c r="S821" s="174">
        <v>0</v>
      </c>
      <c r="T821" s="175">
        <f>S821*H821</f>
        <v>0</v>
      </c>
      <c r="AR821" s="17" t="s">
        <v>308</v>
      </c>
      <c r="AT821" s="17" t="s">
        <v>217</v>
      </c>
      <c r="AU821" s="17" t="s">
        <v>81</v>
      </c>
      <c r="AY821" s="17" t="s">
        <v>215</v>
      </c>
      <c r="BE821" s="176">
        <f>IF(N821="základní",J821,0)</f>
        <v>0</v>
      </c>
      <c r="BF821" s="176">
        <f>IF(N821="snížená",J821,0)</f>
        <v>0</v>
      </c>
      <c r="BG821" s="176">
        <f>IF(N821="zákl. přenesená",J821,0)</f>
        <v>0</v>
      </c>
      <c r="BH821" s="176">
        <f>IF(N821="sníž. přenesená",J821,0)</f>
        <v>0</v>
      </c>
      <c r="BI821" s="176">
        <f>IF(N821="nulová",J821,0)</f>
        <v>0</v>
      </c>
      <c r="BJ821" s="17" t="s">
        <v>9</v>
      </c>
      <c r="BK821" s="176">
        <f>ROUND(I821*H821,0)</f>
        <v>0</v>
      </c>
      <c r="BL821" s="17" t="s">
        <v>308</v>
      </c>
      <c r="BM821" s="17" t="s">
        <v>1233</v>
      </c>
    </row>
    <row r="822" spans="2:65" s="11" customFormat="1" x14ac:dyDescent="0.3">
      <c r="B822" s="177"/>
      <c r="D822" s="178" t="s">
        <v>224</v>
      </c>
      <c r="E822" s="179" t="s">
        <v>3</v>
      </c>
      <c r="F822" s="180" t="s">
        <v>990</v>
      </c>
      <c r="H822" s="181">
        <v>1</v>
      </c>
      <c r="I822" s="182"/>
      <c r="L822" s="177"/>
      <c r="M822" s="183"/>
      <c r="N822" s="184"/>
      <c r="O822" s="184"/>
      <c r="P822" s="184"/>
      <c r="Q822" s="184"/>
      <c r="R822" s="184"/>
      <c r="S822" s="184"/>
      <c r="T822" s="185"/>
      <c r="AT822" s="179" t="s">
        <v>224</v>
      </c>
      <c r="AU822" s="179" t="s">
        <v>81</v>
      </c>
      <c r="AV822" s="11" t="s">
        <v>81</v>
      </c>
      <c r="AW822" s="11" t="s">
        <v>36</v>
      </c>
      <c r="AX822" s="11" t="s">
        <v>73</v>
      </c>
      <c r="AY822" s="179" t="s">
        <v>215</v>
      </c>
    </row>
    <row r="823" spans="2:65" s="11" customFormat="1" x14ac:dyDescent="0.3">
      <c r="B823" s="177"/>
      <c r="D823" s="178" t="s">
        <v>224</v>
      </c>
      <c r="E823" s="179" t="s">
        <v>3</v>
      </c>
      <c r="F823" s="180" t="s">
        <v>991</v>
      </c>
      <c r="H823" s="181">
        <v>1</v>
      </c>
      <c r="I823" s="182"/>
      <c r="L823" s="177"/>
      <c r="M823" s="183"/>
      <c r="N823" s="184"/>
      <c r="O823" s="184"/>
      <c r="P823" s="184"/>
      <c r="Q823" s="184"/>
      <c r="R823" s="184"/>
      <c r="S823" s="184"/>
      <c r="T823" s="185"/>
      <c r="AT823" s="179" t="s">
        <v>224</v>
      </c>
      <c r="AU823" s="179" t="s">
        <v>81</v>
      </c>
      <c r="AV823" s="11" t="s">
        <v>81</v>
      </c>
      <c r="AW823" s="11" t="s">
        <v>36</v>
      </c>
      <c r="AX823" s="11" t="s">
        <v>73</v>
      </c>
      <c r="AY823" s="179" t="s">
        <v>215</v>
      </c>
    </row>
    <row r="824" spans="2:65" s="12" customFormat="1" x14ac:dyDescent="0.3">
      <c r="B824" s="186"/>
      <c r="D824" s="195" t="s">
        <v>224</v>
      </c>
      <c r="E824" s="207" t="s">
        <v>3</v>
      </c>
      <c r="F824" s="208" t="s">
        <v>266</v>
      </c>
      <c r="H824" s="209">
        <v>2</v>
      </c>
      <c r="I824" s="190"/>
      <c r="L824" s="186"/>
      <c r="M824" s="191"/>
      <c r="N824" s="192"/>
      <c r="O824" s="192"/>
      <c r="P824" s="192"/>
      <c r="Q824" s="192"/>
      <c r="R824" s="192"/>
      <c r="S824" s="192"/>
      <c r="T824" s="193"/>
      <c r="AT824" s="187" t="s">
        <v>224</v>
      </c>
      <c r="AU824" s="187" t="s">
        <v>81</v>
      </c>
      <c r="AV824" s="12" t="s">
        <v>229</v>
      </c>
      <c r="AW824" s="12" t="s">
        <v>36</v>
      </c>
      <c r="AX824" s="12" t="s">
        <v>9</v>
      </c>
      <c r="AY824" s="187" t="s">
        <v>215</v>
      </c>
    </row>
    <row r="825" spans="2:65" s="1" customFormat="1" ht="31.5" customHeight="1" x14ac:dyDescent="0.3">
      <c r="B825" s="164"/>
      <c r="C825" s="210" t="s">
        <v>1234</v>
      </c>
      <c r="D825" s="210" t="s">
        <v>486</v>
      </c>
      <c r="E825" s="211" t="s">
        <v>1235</v>
      </c>
      <c r="F825" s="212" t="s">
        <v>1236</v>
      </c>
      <c r="G825" s="213" t="s">
        <v>311</v>
      </c>
      <c r="H825" s="214">
        <v>2</v>
      </c>
      <c r="I825" s="215"/>
      <c r="J825" s="216">
        <f>ROUND(I825*H825,0)</f>
        <v>0</v>
      </c>
      <c r="K825" s="212" t="s">
        <v>3</v>
      </c>
      <c r="L825" s="217"/>
      <c r="M825" s="218" t="s">
        <v>3</v>
      </c>
      <c r="N825" s="219" t="s">
        <v>44</v>
      </c>
      <c r="O825" s="35"/>
      <c r="P825" s="174">
        <f>O825*H825</f>
        <v>0</v>
      </c>
      <c r="Q825" s="174">
        <v>1.7000000000000001E-2</v>
      </c>
      <c r="R825" s="174">
        <f>Q825*H825</f>
        <v>3.4000000000000002E-2</v>
      </c>
      <c r="S825" s="174">
        <v>0</v>
      </c>
      <c r="T825" s="175">
        <f>S825*H825</f>
        <v>0</v>
      </c>
      <c r="AR825" s="17" t="s">
        <v>417</v>
      </c>
      <c r="AT825" s="17" t="s">
        <v>486</v>
      </c>
      <c r="AU825" s="17" t="s">
        <v>81</v>
      </c>
      <c r="AY825" s="17" t="s">
        <v>215</v>
      </c>
      <c r="BE825" s="176">
        <f>IF(N825="základní",J825,0)</f>
        <v>0</v>
      </c>
      <c r="BF825" s="176">
        <f>IF(N825="snížená",J825,0)</f>
        <v>0</v>
      </c>
      <c r="BG825" s="176">
        <f>IF(N825="zákl. přenesená",J825,0)</f>
        <v>0</v>
      </c>
      <c r="BH825" s="176">
        <f>IF(N825="sníž. přenesená",J825,0)</f>
        <v>0</v>
      </c>
      <c r="BI825" s="176">
        <f>IF(N825="nulová",J825,0)</f>
        <v>0</v>
      </c>
      <c r="BJ825" s="17" t="s">
        <v>9</v>
      </c>
      <c r="BK825" s="176">
        <f>ROUND(I825*H825,0)</f>
        <v>0</v>
      </c>
      <c r="BL825" s="17" t="s">
        <v>308</v>
      </c>
      <c r="BM825" s="17" t="s">
        <v>1237</v>
      </c>
    </row>
    <row r="826" spans="2:65" s="11" customFormat="1" x14ac:dyDescent="0.3">
      <c r="B826" s="177"/>
      <c r="D826" s="178" t="s">
        <v>224</v>
      </c>
      <c r="E826" s="179" t="s">
        <v>3</v>
      </c>
      <c r="F826" s="180" t="s">
        <v>990</v>
      </c>
      <c r="H826" s="181">
        <v>1</v>
      </c>
      <c r="I826" s="182"/>
      <c r="L826" s="177"/>
      <c r="M826" s="183"/>
      <c r="N826" s="184"/>
      <c r="O826" s="184"/>
      <c r="P826" s="184"/>
      <c r="Q826" s="184"/>
      <c r="R826" s="184"/>
      <c r="S826" s="184"/>
      <c r="T826" s="185"/>
      <c r="AT826" s="179" t="s">
        <v>224</v>
      </c>
      <c r="AU826" s="179" t="s">
        <v>81</v>
      </c>
      <c r="AV826" s="11" t="s">
        <v>81</v>
      </c>
      <c r="AW826" s="11" t="s">
        <v>36</v>
      </c>
      <c r="AX826" s="11" t="s">
        <v>73</v>
      </c>
      <c r="AY826" s="179" t="s">
        <v>215</v>
      </c>
    </row>
    <row r="827" spans="2:65" s="11" customFormat="1" x14ac:dyDescent="0.3">
      <c r="B827" s="177"/>
      <c r="D827" s="178" t="s">
        <v>224</v>
      </c>
      <c r="E827" s="179" t="s">
        <v>3</v>
      </c>
      <c r="F827" s="180" t="s">
        <v>991</v>
      </c>
      <c r="H827" s="181">
        <v>1</v>
      </c>
      <c r="I827" s="182"/>
      <c r="L827" s="177"/>
      <c r="M827" s="183"/>
      <c r="N827" s="184"/>
      <c r="O827" s="184"/>
      <c r="P827" s="184"/>
      <c r="Q827" s="184"/>
      <c r="R827" s="184"/>
      <c r="S827" s="184"/>
      <c r="T827" s="185"/>
      <c r="AT827" s="179" t="s">
        <v>224</v>
      </c>
      <c r="AU827" s="179" t="s">
        <v>81</v>
      </c>
      <c r="AV827" s="11" t="s">
        <v>81</v>
      </c>
      <c r="AW827" s="11" t="s">
        <v>36</v>
      </c>
      <c r="AX827" s="11" t="s">
        <v>73</v>
      </c>
      <c r="AY827" s="179" t="s">
        <v>215</v>
      </c>
    </row>
    <row r="828" spans="2:65" s="12" customFormat="1" x14ac:dyDescent="0.3">
      <c r="B828" s="186"/>
      <c r="D828" s="195" t="s">
        <v>224</v>
      </c>
      <c r="E828" s="207" t="s">
        <v>3</v>
      </c>
      <c r="F828" s="208" t="s">
        <v>266</v>
      </c>
      <c r="H828" s="209">
        <v>2</v>
      </c>
      <c r="I828" s="190"/>
      <c r="L828" s="186"/>
      <c r="M828" s="191"/>
      <c r="N828" s="192"/>
      <c r="O828" s="192"/>
      <c r="P828" s="192"/>
      <c r="Q828" s="192"/>
      <c r="R828" s="192"/>
      <c r="S828" s="192"/>
      <c r="T828" s="193"/>
      <c r="AT828" s="187" t="s">
        <v>224</v>
      </c>
      <c r="AU828" s="187" t="s">
        <v>81</v>
      </c>
      <c r="AV828" s="12" t="s">
        <v>229</v>
      </c>
      <c r="AW828" s="12" t="s">
        <v>36</v>
      </c>
      <c r="AX828" s="12" t="s">
        <v>9</v>
      </c>
      <c r="AY828" s="187" t="s">
        <v>215</v>
      </c>
    </row>
    <row r="829" spans="2:65" s="1" customFormat="1" ht="22.5" customHeight="1" x14ac:dyDescent="0.3">
      <c r="B829" s="164"/>
      <c r="C829" s="165" t="s">
        <v>1238</v>
      </c>
      <c r="D829" s="165" t="s">
        <v>217</v>
      </c>
      <c r="E829" s="166" t="s">
        <v>1239</v>
      </c>
      <c r="F829" s="167" t="s">
        <v>1240</v>
      </c>
      <c r="G829" s="168" t="s">
        <v>311</v>
      </c>
      <c r="H829" s="169">
        <v>24</v>
      </c>
      <c r="I829" s="170"/>
      <c r="J829" s="171">
        <f>ROUND(I829*H829,0)</f>
        <v>0</v>
      </c>
      <c r="K829" s="167" t="s">
        <v>221</v>
      </c>
      <c r="L829" s="34"/>
      <c r="M829" s="172" t="s">
        <v>3</v>
      </c>
      <c r="N829" s="173" t="s">
        <v>44</v>
      </c>
      <c r="O829" s="35"/>
      <c r="P829" s="174">
        <f>O829*H829</f>
        <v>0</v>
      </c>
      <c r="Q829" s="174">
        <v>0</v>
      </c>
      <c r="R829" s="174">
        <f>Q829*H829</f>
        <v>0</v>
      </c>
      <c r="S829" s="174">
        <v>0</v>
      </c>
      <c r="T829" s="175">
        <f>S829*H829</f>
        <v>0</v>
      </c>
      <c r="AR829" s="17" t="s">
        <v>308</v>
      </c>
      <c r="AT829" s="17" t="s">
        <v>217</v>
      </c>
      <c r="AU829" s="17" t="s">
        <v>81</v>
      </c>
      <c r="AY829" s="17" t="s">
        <v>215</v>
      </c>
      <c r="BE829" s="176">
        <f>IF(N829="základní",J829,0)</f>
        <v>0</v>
      </c>
      <c r="BF829" s="176">
        <f>IF(N829="snížená",J829,0)</f>
        <v>0</v>
      </c>
      <c r="BG829" s="176">
        <f>IF(N829="zákl. přenesená",J829,0)</f>
        <v>0</v>
      </c>
      <c r="BH829" s="176">
        <f>IF(N829="sníž. přenesená",J829,0)</f>
        <v>0</v>
      </c>
      <c r="BI829" s="176">
        <f>IF(N829="nulová",J829,0)</f>
        <v>0</v>
      </c>
      <c r="BJ829" s="17" t="s">
        <v>9</v>
      </c>
      <c r="BK829" s="176">
        <f>ROUND(I829*H829,0)</f>
        <v>0</v>
      </c>
      <c r="BL829" s="17" t="s">
        <v>308</v>
      </c>
      <c r="BM829" s="17" t="s">
        <v>1241</v>
      </c>
    </row>
    <row r="830" spans="2:65" s="11" customFormat="1" x14ac:dyDescent="0.3">
      <c r="B830" s="177"/>
      <c r="D830" s="178" t="s">
        <v>224</v>
      </c>
      <c r="E830" s="179" t="s">
        <v>3</v>
      </c>
      <c r="F830" s="180" t="s">
        <v>1063</v>
      </c>
      <c r="H830" s="181">
        <v>10</v>
      </c>
      <c r="I830" s="182"/>
      <c r="L830" s="177"/>
      <c r="M830" s="183"/>
      <c r="N830" s="184"/>
      <c r="O830" s="184"/>
      <c r="P830" s="184"/>
      <c r="Q830" s="184"/>
      <c r="R830" s="184"/>
      <c r="S830" s="184"/>
      <c r="T830" s="185"/>
      <c r="AT830" s="179" t="s">
        <v>224</v>
      </c>
      <c r="AU830" s="179" t="s">
        <v>81</v>
      </c>
      <c r="AV830" s="11" t="s">
        <v>81</v>
      </c>
      <c r="AW830" s="11" t="s">
        <v>36</v>
      </c>
      <c r="AX830" s="11" t="s">
        <v>73</v>
      </c>
      <c r="AY830" s="179" t="s">
        <v>215</v>
      </c>
    </row>
    <row r="831" spans="2:65" s="11" customFormat="1" x14ac:dyDescent="0.3">
      <c r="B831" s="177"/>
      <c r="D831" s="178" t="s">
        <v>224</v>
      </c>
      <c r="E831" s="179" t="s">
        <v>3</v>
      </c>
      <c r="F831" s="180" t="s">
        <v>1064</v>
      </c>
      <c r="H831" s="181">
        <v>14</v>
      </c>
      <c r="I831" s="182"/>
      <c r="L831" s="177"/>
      <c r="M831" s="183"/>
      <c r="N831" s="184"/>
      <c r="O831" s="184"/>
      <c r="P831" s="184"/>
      <c r="Q831" s="184"/>
      <c r="R831" s="184"/>
      <c r="S831" s="184"/>
      <c r="T831" s="185"/>
      <c r="AT831" s="179" t="s">
        <v>224</v>
      </c>
      <c r="AU831" s="179" t="s">
        <v>81</v>
      </c>
      <c r="AV831" s="11" t="s">
        <v>81</v>
      </c>
      <c r="AW831" s="11" t="s">
        <v>36</v>
      </c>
      <c r="AX831" s="11" t="s">
        <v>73</v>
      </c>
      <c r="AY831" s="179" t="s">
        <v>215</v>
      </c>
    </row>
    <row r="832" spans="2:65" s="12" customFormat="1" x14ac:dyDescent="0.3">
      <c r="B832" s="186"/>
      <c r="D832" s="195" t="s">
        <v>224</v>
      </c>
      <c r="E832" s="207" t="s">
        <v>3</v>
      </c>
      <c r="F832" s="208" t="s">
        <v>266</v>
      </c>
      <c r="H832" s="209">
        <v>24</v>
      </c>
      <c r="I832" s="190"/>
      <c r="L832" s="186"/>
      <c r="M832" s="191"/>
      <c r="N832" s="192"/>
      <c r="O832" s="192"/>
      <c r="P832" s="192"/>
      <c r="Q832" s="192"/>
      <c r="R832" s="192"/>
      <c r="S832" s="192"/>
      <c r="T832" s="193"/>
      <c r="AT832" s="187" t="s">
        <v>224</v>
      </c>
      <c r="AU832" s="187" t="s">
        <v>81</v>
      </c>
      <c r="AV832" s="12" t="s">
        <v>229</v>
      </c>
      <c r="AW832" s="12" t="s">
        <v>36</v>
      </c>
      <c r="AX832" s="12" t="s">
        <v>9</v>
      </c>
      <c r="AY832" s="187" t="s">
        <v>215</v>
      </c>
    </row>
    <row r="833" spans="2:65" s="1" customFormat="1" ht="22.5" customHeight="1" x14ac:dyDescent="0.3">
      <c r="B833" s="164"/>
      <c r="C833" s="165" t="s">
        <v>1242</v>
      </c>
      <c r="D833" s="165" t="s">
        <v>217</v>
      </c>
      <c r="E833" s="166" t="s">
        <v>1243</v>
      </c>
      <c r="F833" s="167" t="s">
        <v>1244</v>
      </c>
      <c r="G833" s="168" t="s">
        <v>311</v>
      </c>
      <c r="H833" s="169">
        <v>5</v>
      </c>
      <c r="I833" s="170"/>
      <c r="J833" s="171">
        <f>ROUND(I833*H833,0)</f>
        <v>0</v>
      </c>
      <c r="K833" s="167" t="s">
        <v>221</v>
      </c>
      <c r="L833" s="34"/>
      <c r="M833" s="172" t="s">
        <v>3</v>
      </c>
      <c r="N833" s="173" t="s">
        <v>44</v>
      </c>
      <c r="O833" s="35"/>
      <c r="P833" s="174">
        <f>O833*H833</f>
        <v>0</v>
      </c>
      <c r="Q833" s="174">
        <v>0</v>
      </c>
      <c r="R833" s="174">
        <f>Q833*H833</f>
        <v>0</v>
      </c>
      <c r="S833" s="174">
        <v>0</v>
      </c>
      <c r="T833" s="175">
        <f>S833*H833</f>
        <v>0</v>
      </c>
      <c r="AR833" s="17" t="s">
        <v>308</v>
      </c>
      <c r="AT833" s="17" t="s">
        <v>217</v>
      </c>
      <c r="AU833" s="17" t="s">
        <v>81</v>
      </c>
      <c r="AY833" s="17" t="s">
        <v>215</v>
      </c>
      <c r="BE833" s="176">
        <f>IF(N833="základní",J833,0)</f>
        <v>0</v>
      </c>
      <c r="BF833" s="176">
        <f>IF(N833="snížená",J833,0)</f>
        <v>0</v>
      </c>
      <c r="BG833" s="176">
        <f>IF(N833="zákl. přenesená",J833,0)</f>
        <v>0</v>
      </c>
      <c r="BH833" s="176">
        <f>IF(N833="sníž. přenesená",J833,0)</f>
        <v>0</v>
      </c>
      <c r="BI833" s="176">
        <f>IF(N833="nulová",J833,0)</f>
        <v>0</v>
      </c>
      <c r="BJ833" s="17" t="s">
        <v>9</v>
      </c>
      <c r="BK833" s="176">
        <f>ROUND(I833*H833,0)</f>
        <v>0</v>
      </c>
      <c r="BL833" s="17" t="s">
        <v>308</v>
      </c>
      <c r="BM833" s="17" t="s">
        <v>1245</v>
      </c>
    </row>
    <row r="834" spans="2:65" s="11" customFormat="1" x14ac:dyDescent="0.3">
      <c r="B834" s="177"/>
      <c r="D834" s="195" t="s">
        <v>224</v>
      </c>
      <c r="E834" s="204" t="s">
        <v>3</v>
      </c>
      <c r="F834" s="205" t="s">
        <v>1246</v>
      </c>
      <c r="H834" s="206">
        <v>5</v>
      </c>
      <c r="I834" s="182"/>
      <c r="L834" s="177"/>
      <c r="M834" s="183"/>
      <c r="N834" s="184"/>
      <c r="O834" s="184"/>
      <c r="P834" s="184"/>
      <c r="Q834" s="184"/>
      <c r="R834" s="184"/>
      <c r="S834" s="184"/>
      <c r="T834" s="185"/>
      <c r="AT834" s="179" t="s">
        <v>224</v>
      </c>
      <c r="AU834" s="179" t="s">
        <v>81</v>
      </c>
      <c r="AV834" s="11" t="s">
        <v>81</v>
      </c>
      <c r="AW834" s="11" t="s">
        <v>36</v>
      </c>
      <c r="AX834" s="11" t="s">
        <v>9</v>
      </c>
      <c r="AY834" s="179" t="s">
        <v>215</v>
      </c>
    </row>
    <row r="835" spans="2:65" s="1" customFormat="1" ht="22.5" customHeight="1" x14ac:dyDescent="0.3">
      <c r="B835" s="164"/>
      <c r="C835" s="210" t="s">
        <v>1247</v>
      </c>
      <c r="D835" s="210" t="s">
        <v>486</v>
      </c>
      <c r="E835" s="211" t="s">
        <v>1248</v>
      </c>
      <c r="F835" s="212" t="s">
        <v>1249</v>
      </c>
      <c r="G835" s="213" t="s">
        <v>345</v>
      </c>
      <c r="H835" s="214">
        <v>41.2</v>
      </c>
      <c r="I835" s="215"/>
      <c r="J835" s="216">
        <f>ROUND(I835*H835,0)</f>
        <v>0</v>
      </c>
      <c r="K835" s="212" t="s">
        <v>3</v>
      </c>
      <c r="L835" s="217"/>
      <c r="M835" s="218" t="s">
        <v>3</v>
      </c>
      <c r="N835" s="219" t="s">
        <v>44</v>
      </c>
      <c r="O835" s="35"/>
      <c r="P835" s="174">
        <f>O835*H835</f>
        <v>0</v>
      </c>
      <c r="Q835" s="174">
        <v>7.0000000000000001E-3</v>
      </c>
      <c r="R835" s="174">
        <f>Q835*H835</f>
        <v>0.28840000000000005</v>
      </c>
      <c r="S835" s="174">
        <v>0</v>
      </c>
      <c r="T835" s="175">
        <f>S835*H835</f>
        <v>0</v>
      </c>
      <c r="AR835" s="17" t="s">
        <v>417</v>
      </c>
      <c r="AT835" s="17" t="s">
        <v>486</v>
      </c>
      <c r="AU835" s="17" t="s">
        <v>81</v>
      </c>
      <c r="AY835" s="17" t="s">
        <v>215</v>
      </c>
      <c r="BE835" s="176">
        <f>IF(N835="základní",J835,0)</f>
        <v>0</v>
      </c>
      <c r="BF835" s="176">
        <f>IF(N835="snížená",J835,0)</f>
        <v>0</v>
      </c>
      <c r="BG835" s="176">
        <f>IF(N835="zákl. přenesená",J835,0)</f>
        <v>0</v>
      </c>
      <c r="BH835" s="176">
        <f>IF(N835="sníž. přenesená",J835,0)</f>
        <v>0</v>
      </c>
      <c r="BI835" s="176">
        <f>IF(N835="nulová",J835,0)</f>
        <v>0</v>
      </c>
      <c r="BJ835" s="17" t="s">
        <v>9</v>
      </c>
      <c r="BK835" s="176">
        <f>ROUND(I835*H835,0)</f>
        <v>0</v>
      </c>
      <c r="BL835" s="17" t="s">
        <v>308</v>
      </c>
      <c r="BM835" s="17" t="s">
        <v>1250</v>
      </c>
    </row>
    <row r="836" spans="2:65" s="11" customFormat="1" x14ac:dyDescent="0.3">
      <c r="B836" s="177"/>
      <c r="D836" s="178" t="s">
        <v>224</v>
      </c>
      <c r="E836" s="179" t="s">
        <v>3</v>
      </c>
      <c r="F836" s="180" t="s">
        <v>1251</v>
      </c>
      <c r="H836" s="181">
        <v>14</v>
      </c>
      <c r="I836" s="182"/>
      <c r="L836" s="177"/>
      <c r="M836" s="183"/>
      <c r="N836" s="184"/>
      <c r="O836" s="184"/>
      <c r="P836" s="184"/>
      <c r="Q836" s="184"/>
      <c r="R836" s="184"/>
      <c r="S836" s="184"/>
      <c r="T836" s="185"/>
      <c r="AT836" s="179" t="s">
        <v>224</v>
      </c>
      <c r="AU836" s="179" t="s">
        <v>81</v>
      </c>
      <c r="AV836" s="11" t="s">
        <v>81</v>
      </c>
      <c r="AW836" s="11" t="s">
        <v>36</v>
      </c>
      <c r="AX836" s="11" t="s">
        <v>73</v>
      </c>
      <c r="AY836" s="179" t="s">
        <v>215</v>
      </c>
    </row>
    <row r="837" spans="2:65" s="11" customFormat="1" x14ac:dyDescent="0.3">
      <c r="B837" s="177"/>
      <c r="D837" s="178" t="s">
        <v>224</v>
      </c>
      <c r="E837" s="179" t="s">
        <v>3</v>
      </c>
      <c r="F837" s="180" t="s">
        <v>1252</v>
      </c>
      <c r="H837" s="181">
        <v>18.2</v>
      </c>
      <c r="I837" s="182"/>
      <c r="L837" s="177"/>
      <c r="M837" s="183"/>
      <c r="N837" s="184"/>
      <c r="O837" s="184"/>
      <c r="P837" s="184"/>
      <c r="Q837" s="184"/>
      <c r="R837" s="184"/>
      <c r="S837" s="184"/>
      <c r="T837" s="185"/>
      <c r="AT837" s="179" t="s">
        <v>224</v>
      </c>
      <c r="AU837" s="179" t="s">
        <v>81</v>
      </c>
      <c r="AV837" s="11" t="s">
        <v>81</v>
      </c>
      <c r="AW837" s="11" t="s">
        <v>36</v>
      </c>
      <c r="AX837" s="11" t="s">
        <v>73</v>
      </c>
      <c r="AY837" s="179" t="s">
        <v>215</v>
      </c>
    </row>
    <row r="838" spans="2:65" s="11" customFormat="1" x14ac:dyDescent="0.3">
      <c r="B838" s="177"/>
      <c r="D838" s="178" t="s">
        <v>224</v>
      </c>
      <c r="E838" s="179" t="s">
        <v>3</v>
      </c>
      <c r="F838" s="180" t="s">
        <v>1253</v>
      </c>
      <c r="H838" s="181">
        <v>9</v>
      </c>
      <c r="I838" s="182"/>
      <c r="L838" s="177"/>
      <c r="M838" s="183"/>
      <c r="N838" s="184"/>
      <c r="O838" s="184"/>
      <c r="P838" s="184"/>
      <c r="Q838" s="184"/>
      <c r="R838" s="184"/>
      <c r="S838" s="184"/>
      <c r="T838" s="185"/>
      <c r="AT838" s="179" t="s">
        <v>224</v>
      </c>
      <c r="AU838" s="179" t="s">
        <v>81</v>
      </c>
      <c r="AV838" s="11" t="s">
        <v>81</v>
      </c>
      <c r="AW838" s="11" t="s">
        <v>36</v>
      </c>
      <c r="AX838" s="11" t="s">
        <v>73</v>
      </c>
      <c r="AY838" s="179" t="s">
        <v>215</v>
      </c>
    </row>
    <row r="839" spans="2:65" s="12" customFormat="1" x14ac:dyDescent="0.3">
      <c r="B839" s="186"/>
      <c r="D839" s="195" t="s">
        <v>224</v>
      </c>
      <c r="E839" s="207" t="s">
        <v>3</v>
      </c>
      <c r="F839" s="208" t="s">
        <v>266</v>
      </c>
      <c r="H839" s="209">
        <v>41.2</v>
      </c>
      <c r="I839" s="190"/>
      <c r="L839" s="186"/>
      <c r="M839" s="191"/>
      <c r="N839" s="192"/>
      <c r="O839" s="192"/>
      <c r="P839" s="192"/>
      <c r="Q839" s="192"/>
      <c r="R839" s="192"/>
      <c r="S839" s="192"/>
      <c r="T839" s="193"/>
      <c r="AT839" s="187" t="s">
        <v>224</v>
      </c>
      <c r="AU839" s="187" t="s">
        <v>81</v>
      </c>
      <c r="AV839" s="12" t="s">
        <v>229</v>
      </c>
      <c r="AW839" s="12" t="s">
        <v>36</v>
      </c>
      <c r="AX839" s="12" t="s">
        <v>9</v>
      </c>
      <c r="AY839" s="187" t="s">
        <v>215</v>
      </c>
    </row>
    <row r="840" spans="2:65" s="1" customFormat="1" ht="22.5" customHeight="1" x14ac:dyDescent="0.3">
      <c r="B840" s="164"/>
      <c r="C840" s="165" t="s">
        <v>1254</v>
      </c>
      <c r="D840" s="165" t="s">
        <v>217</v>
      </c>
      <c r="E840" s="166" t="s">
        <v>1255</v>
      </c>
      <c r="F840" s="167" t="s">
        <v>1256</v>
      </c>
      <c r="G840" s="168" t="s">
        <v>250</v>
      </c>
      <c r="H840" s="169">
        <v>1.998</v>
      </c>
      <c r="I840" s="170"/>
      <c r="J840" s="171">
        <f>ROUND(I840*H840,0)</f>
        <v>0</v>
      </c>
      <c r="K840" s="167" t="s">
        <v>221</v>
      </c>
      <c r="L840" s="34"/>
      <c r="M840" s="172" t="s">
        <v>3</v>
      </c>
      <c r="N840" s="173" t="s">
        <v>44</v>
      </c>
      <c r="O840" s="35"/>
      <c r="P840" s="174">
        <f>O840*H840</f>
        <v>0</v>
      </c>
      <c r="Q840" s="174">
        <v>0</v>
      </c>
      <c r="R840" s="174">
        <f>Q840*H840</f>
        <v>0</v>
      </c>
      <c r="S840" s="174">
        <v>0</v>
      </c>
      <c r="T840" s="175">
        <f>S840*H840</f>
        <v>0</v>
      </c>
      <c r="AR840" s="17" t="s">
        <v>308</v>
      </c>
      <c r="AT840" s="17" t="s">
        <v>217</v>
      </c>
      <c r="AU840" s="17" t="s">
        <v>81</v>
      </c>
      <c r="AY840" s="17" t="s">
        <v>215</v>
      </c>
      <c r="BE840" s="176">
        <f>IF(N840="základní",J840,0)</f>
        <v>0</v>
      </c>
      <c r="BF840" s="176">
        <f>IF(N840="snížená",J840,0)</f>
        <v>0</v>
      </c>
      <c r="BG840" s="176">
        <f>IF(N840="zákl. přenesená",J840,0)</f>
        <v>0</v>
      </c>
      <c r="BH840" s="176">
        <f>IF(N840="sníž. přenesená",J840,0)</f>
        <v>0</v>
      </c>
      <c r="BI840" s="176">
        <f>IF(N840="nulová",J840,0)</f>
        <v>0</v>
      </c>
      <c r="BJ840" s="17" t="s">
        <v>9</v>
      </c>
      <c r="BK840" s="176">
        <f>ROUND(I840*H840,0)</f>
        <v>0</v>
      </c>
      <c r="BL840" s="17" t="s">
        <v>308</v>
      </c>
      <c r="BM840" s="17" t="s">
        <v>1257</v>
      </c>
    </row>
    <row r="841" spans="2:65" s="10" customFormat="1" ht="29.85" customHeight="1" x14ac:dyDescent="0.3">
      <c r="B841" s="150"/>
      <c r="D841" s="161" t="s">
        <v>72</v>
      </c>
      <c r="E841" s="162" t="s">
        <v>1258</v>
      </c>
      <c r="F841" s="162" t="s">
        <v>1259</v>
      </c>
      <c r="I841" s="153"/>
      <c r="J841" s="163">
        <f>BK841</f>
        <v>0</v>
      </c>
      <c r="L841" s="150"/>
      <c r="M841" s="155"/>
      <c r="N841" s="156"/>
      <c r="O841" s="156"/>
      <c r="P841" s="157">
        <f>SUM(P842:P888)</f>
        <v>0</v>
      </c>
      <c r="Q841" s="156"/>
      <c r="R841" s="157">
        <f>SUM(R842:R888)</f>
        <v>0.99108904000000009</v>
      </c>
      <c r="S841" s="156"/>
      <c r="T841" s="158">
        <f>SUM(T842:T888)</f>
        <v>2.0417000000000001</v>
      </c>
      <c r="AR841" s="151" t="s">
        <v>81</v>
      </c>
      <c r="AT841" s="159" t="s">
        <v>72</v>
      </c>
      <c r="AU841" s="159" t="s">
        <v>9</v>
      </c>
      <c r="AY841" s="151" t="s">
        <v>215</v>
      </c>
      <c r="BK841" s="160">
        <f>SUM(BK842:BK888)</f>
        <v>0</v>
      </c>
    </row>
    <row r="842" spans="2:65" s="1" customFormat="1" ht="22.5" customHeight="1" x14ac:dyDescent="0.3">
      <c r="B842" s="164"/>
      <c r="C842" s="165" t="s">
        <v>1260</v>
      </c>
      <c r="D842" s="165" t="s">
        <v>217</v>
      </c>
      <c r="E842" s="166" t="s">
        <v>1261</v>
      </c>
      <c r="F842" s="167" t="s">
        <v>1262</v>
      </c>
      <c r="G842" s="168" t="s">
        <v>277</v>
      </c>
      <c r="H842" s="169">
        <v>116.8</v>
      </c>
      <c r="I842" s="170"/>
      <c r="J842" s="171">
        <f>ROUND(I842*H842,0)</f>
        <v>0</v>
      </c>
      <c r="K842" s="167" t="s">
        <v>221</v>
      </c>
      <c r="L842" s="34"/>
      <c r="M842" s="172" t="s">
        <v>3</v>
      </c>
      <c r="N842" s="173" t="s">
        <v>44</v>
      </c>
      <c r="O842" s="35"/>
      <c r="P842" s="174">
        <f>O842*H842</f>
        <v>0</v>
      </c>
      <c r="Q842" s="174">
        <v>0</v>
      </c>
      <c r="R842" s="174">
        <f>Q842*H842</f>
        <v>0</v>
      </c>
      <c r="S842" s="174">
        <v>1.7000000000000001E-2</v>
      </c>
      <c r="T842" s="175">
        <f>S842*H842</f>
        <v>1.9856</v>
      </c>
      <c r="AR842" s="17" t="s">
        <v>308</v>
      </c>
      <c r="AT842" s="17" t="s">
        <v>217</v>
      </c>
      <c r="AU842" s="17" t="s">
        <v>81</v>
      </c>
      <c r="AY842" s="17" t="s">
        <v>215</v>
      </c>
      <c r="BE842" s="176">
        <f>IF(N842="základní",J842,0)</f>
        <v>0</v>
      </c>
      <c r="BF842" s="176">
        <f>IF(N842="snížená",J842,0)</f>
        <v>0</v>
      </c>
      <c r="BG842" s="176">
        <f>IF(N842="zákl. přenesená",J842,0)</f>
        <v>0</v>
      </c>
      <c r="BH842" s="176">
        <f>IF(N842="sníž. přenesená",J842,0)</f>
        <v>0</v>
      </c>
      <c r="BI842" s="176">
        <f>IF(N842="nulová",J842,0)</f>
        <v>0</v>
      </c>
      <c r="BJ842" s="17" t="s">
        <v>9</v>
      </c>
      <c r="BK842" s="176">
        <f>ROUND(I842*H842,0)</f>
        <v>0</v>
      </c>
      <c r="BL842" s="17" t="s">
        <v>308</v>
      </c>
      <c r="BM842" s="17" t="s">
        <v>1263</v>
      </c>
    </row>
    <row r="843" spans="2:65" s="11" customFormat="1" x14ac:dyDescent="0.3">
      <c r="B843" s="177"/>
      <c r="D843" s="178" t="s">
        <v>224</v>
      </c>
      <c r="E843" s="179" t="s">
        <v>3</v>
      </c>
      <c r="F843" s="180" t="s">
        <v>1264</v>
      </c>
      <c r="H843" s="181">
        <v>45.4</v>
      </c>
      <c r="I843" s="182"/>
      <c r="L843" s="177"/>
      <c r="M843" s="183"/>
      <c r="N843" s="184"/>
      <c r="O843" s="184"/>
      <c r="P843" s="184"/>
      <c r="Q843" s="184"/>
      <c r="R843" s="184"/>
      <c r="S843" s="184"/>
      <c r="T843" s="185"/>
      <c r="AT843" s="179" t="s">
        <v>224</v>
      </c>
      <c r="AU843" s="179" t="s">
        <v>81</v>
      </c>
      <c r="AV843" s="11" t="s">
        <v>81</v>
      </c>
      <c r="AW843" s="11" t="s">
        <v>36</v>
      </c>
      <c r="AX843" s="11" t="s">
        <v>73</v>
      </c>
      <c r="AY843" s="179" t="s">
        <v>215</v>
      </c>
    </row>
    <row r="844" spans="2:65" s="11" customFormat="1" x14ac:dyDescent="0.3">
      <c r="B844" s="177"/>
      <c r="D844" s="178" t="s">
        <v>224</v>
      </c>
      <c r="E844" s="179" t="s">
        <v>3</v>
      </c>
      <c r="F844" s="180" t="s">
        <v>1265</v>
      </c>
      <c r="H844" s="181">
        <v>71.400000000000006</v>
      </c>
      <c r="I844" s="182"/>
      <c r="L844" s="177"/>
      <c r="M844" s="183"/>
      <c r="N844" s="184"/>
      <c r="O844" s="184"/>
      <c r="P844" s="184"/>
      <c r="Q844" s="184"/>
      <c r="R844" s="184"/>
      <c r="S844" s="184"/>
      <c r="T844" s="185"/>
      <c r="AT844" s="179" t="s">
        <v>224</v>
      </c>
      <c r="AU844" s="179" t="s">
        <v>81</v>
      </c>
      <c r="AV844" s="11" t="s">
        <v>81</v>
      </c>
      <c r="AW844" s="11" t="s">
        <v>36</v>
      </c>
      <c r="AX844" s="11" t="s">
        <v>73</v>
      </c>
      <c r="AY844" s="179" t="s">
        <v>215</v>
      </c>
    </row>
    <row r="845" spans="2:65" s="12" customFormat="1" x14ac:dyDescent="0.3">
      <c r="B845" s="186"/>
      <c r="D845" s="195" t="s">
        <v>224</v>
      </c>
      <c r="E845" s="207" t="s">
        <v>3</v>
      </c>
      <c r="F845" s="208" t="s">
        <v>1266</v>
      </c>
      <c r="H845" s="209">
        <v>116.8</v>
      </c>
      <c r="I845" s="190"/>
      <c r="L845" s="186"/>
      <c r="M845" s="191"/>
      <c r="N845" s="192"/>
      <c r="O845" s="192"/>
      <c r="P845" s="192"/>
      <c r="Q845" s="192"/>
      <c r="R845" s="192"/>
      <c r="S845" s="192"/>
      <c r="T845" s="193"/>
      <c r="AT845" s="187" t="s">
        <v>224</v>
      </c>
      <c r="AU845" s="187" t="s">
        <v>81</v>
      </c>
      <c r="AV845" s="12" t="s">
        <v>229</v>
      </c>
      <c r="AW845" s="12" t="s">
        <v>36</v>
      </c>
      <c r="AX845" s="12" t="s">
        <v>9</v>
      </c>
      <c r="AY845" s="187" t="s">
        <v>215</v>
      </c>
    </row>
    <row r="846" spans="2:65" s="1" customFormat="1" ht="22.5" customHeight="1" x14ac:dyDescent="0.3">
      <c r="B846" s="164"/>
      <c r="C846" s="165" t="s">
        <v>1267</v>
      </c>
      <c r="D846" s="165" t="s">
        <v>217</v>
      </c>
      <c r="E846" s="166" t="s">
        <v>1268</v>
      </c>
      <c r="F846" s="167" t="s">
        <v>1269</v>
      </c>
      <c r="G846" s="168" t="s">
        <v>345</v>
      </c>
      <c r="H846" s="169">
        <v>18</v>
      </c>
      <c r="I846" s="170"/>
      <c r="J846" s="171">
        <f>ROUND(I846*H846,0)</f>
        <v>0</v>
      </c>
      <c r="K846" s="167" t="s">
        <v>221</v>
      </c>
      <c r="L846" s="34"/>
      <c r="M846" s="172" t="s">
        <v>3</v>
      </c>
      <c r="N846" s="173" t="s">
        <v>44</v>
      </c>
      <c r="O846" s="35"/>
      <c r="P846" s="174">
        <f>O846*H846</f>
        <v>0</v>
      </c>
      <c r="Q846" s="174">
        <v>0</v>
      </c>
      <c r="R846" s="174">
        <f>Q846*H846</f>
        <v>0</v>
      </c>
      <c r="S846" s="174">
        <v>0</v>
      </c>
      <c r="T846" s="175">
        <f>S846*H846</f>
        <v>0</v>
      </c>
      <c r="AR846" s="17" t="s">
        <v>308</v>
      </c>
      <c r="AT846" s="17" t="s">
        <v>217</v>
      </c>
      <c r="AU846" s="17" t="s">
        <v>81</v>
      </c>
      <c r="AY846" s="17" t="s">
        <v>215</v>
      </c>
      <c r="BE846" s="176">
        <f>IF(N846="základní",J846,0)</f>
        <v>0</v>
      </c>
      <c r="BF846" s="176">
        <f>IF(N846="snížená",J846,0)</f>
        <v>0</v>
      </c>
      <c r="BG846" s="176">
        <f>IF(N846="zákl. přenesená",J846,0)</f>
        <v>0</v>
      </c>
      <c r="BH846" s="176">
        <f>IF(N846="sníž. přenesená",J846,0)</f>
        <v>0</v>
      </c>
      <c r="BI846" s="176">
        <f>IF(N846="nulová",J846,0)</f>
        <v>0</v>
      </c>
      <c r="BJ846" s="17" t="s">
        <v>9</v>
      </c>
      <c r="BK846" s="176">
        <f>ROUND(I846*H846,0)</f>
        <v>0</v>
      </c>
      <c r="BL846" s="17" t="s">
        <v>308</v>
      </c>
      <c r="BM846" s="17" t="s">
        <v>1270</v>
      </c>
    </row>
    <row r="847" spans="2:65" s="11" customFormat="1" x14ac:dyDescent="0.3">
      <c r="B847" s="177"/>
      <c r="D847" s="178" t="s">
        <v>224</v>
      </c>
      <c r="E847" s="179" t="s">
        <v>3</v>
      </c>
      <c r="F847" s="180" t="s">
        <v>1271</v>
      </c>
      <c r="H847" s="181">
        <v>9.4</v>
      </c>
      <c r="I847" s="182"/>
      <c r="L847" s="177"/>
      <c r="M847" s="183"/>
      <c r="N847" s="184"/>
      <c r="O847" s="184"/>
      <c r="P847" s="184"/>
      <c r="Q847" s="184"/>
      <c r="R847" s="184"/>
      <c r="S847" s="184"/>
      <c r="T847" s="185"/>
      <c r="AT847" s="179" t="s">
        <v>224</v>
      </c>
      <c r="AU847" s="179" t="s">
        <v>81</v>
      </c>
      <c r="AV847" s="11" t="s">
        <v>81</v>
      </c>
      <c r="AW847" s="11" t="s">
        <v>36</v>
      </c>
      <c r="AX847" s="11" t="s">
        <v>73</v>
      </c>
      <c r="AY847" s="179" t="s">
        <v>215</v>
      </c>
    </row>
    <row r="848" spans="2:65" s="11" customFormat="1" x14ac:dyDescent="0.3">
      <c r="B848" s="177"/>
      <c r="D848" s="178" t="s">
        <v>224</v>
      </c>
      <c r="E848" s="179" t="s">
        <v>3</v>
      </c>
      <c r="F848" s="180" t="s">
        <v>1272</v>
      </c>
      <c r="H848" s="181">
        <v>8.6</v>
      </c>
      <c r="I848" s="182"/>
      <c r="L848" s="177"/>
      <c r="M848" s="183"/>
      <c r="N848" s="184"/>
      <c r="O848" s="184"/>
      <c r="P848" s="184"/>
      <c r="Q848" s="184"/>
      <c r="R848" s="184"/>
      <c r="S848" s="184"/>
      <c r="T848" s="185"/>
      <c r="AT848" s="179" t="s">
        <v>224</v>
      </c>
      <c r="AU848" s="179" t="s">
        <v>81</v>
      </c>
      <c r="AV848" s="11" t="s">
        <v>81</v>
      </c>
      <c r="AW848" s="11" t="s">
        <v>36</v>
      </c>
      <c r="AX848" s="11" t="s">
        <v>73</v>
      </c>
      <c r="AY848" s="179" t="s">
        <v>215</v>
      </c>
    </row>
    <row r="849" spans="2:65" s="12" customFormat="1" x14ac:dyDescent="0.3">
      <c r="B849" s="186"/>
      <c r="D849" s="195" t="s">
        <v>224</v>
      </c>
      <c r="E849" s="207" t="s">
        <v>3</v>
      </c>
      <c r="F849" s="208" t="s">
        <v>266</v>
      </c>
      <c r="H849" s="209">
        <v>18</v>
      </c>
      <c r="I849" s="190"/>
      <c r="L849" s="186"/>
      <c r="M849" s="191"/>
      <c r="N849" s="192"/>
      <c r="O849" s="192"/>
      <c r="P849" s="192"/>
      <c r="Q849" s="192"/>
      <c r="R849" s="192"/>
      <c r="S849" s="192"/>
      <c r="T849" s="193"/>
      <c r="AT849" s="187" t="s">
        <v>224</v>
      </c>
      <c r="AU849" s="187" t="s">
        <v>81</v>
      </c>
      <c r="AV849" s="12" t="s">
        <v>229</v>
      </c>
      <c r="AW849" s="12" t="s">
        <v>36</v>
      </c>
      <c r="AX849" s="12" t="s">
        <v>9</v>
      </c>
      <c r="AY849" s="187" t="s">
        <v>215</v>
      </c>
    </row>
    <row r="850" spans="2:65" s="1" customFormat="1" ht="22.5" customHeight="1" x14ac:dyDescent="0.3">
      <c r="B850" s="164"/>
      <c r="C850" s="210" t="s">
        <v>1273</v>
      </c>
      <c r="D850" s="210" t="s">
        <v>486</v>
      </c>
      <c r="E850" s="211" t="s">
        <v>1274</v>
      </c>
      <c r="F850" s="212" t="s">
        <v>1275</v>
      </c>
      <c r="G850" s="213" t="s">
        <v>345</v>
      </c>
      <c r="H850" s="214">
        <v>18</v>
      </c>
      <c r="I850" s="215"/>
      <c r="J850" s="216">
        <f>ROUND(I850*H850,0)</f>
        <v>0</v>
      </c>
      <c r="K850" s="212" t="s">
        <v>3</v>
      </c>
      <c r="L850" s="217"/>
      <c r="M850" s="218" t="s">
        <v>3</v>
      </c>
      <c r="N850" s="219" t="s">
        <v>44</v>
      </c>
      <c r="O850" s="35"/>
      <c r="P850" s="174">
        <f>O850*H850</f>
        <v>0</v>
      </c>
      <c r="Q850" s="174">
        <v>0</v>
      </c>
      <c r="R850" s="174">
        <f>Q850*H850</f>
        <v>0</v>
      </c>
      <c r="S850" s="174">
        <v>0</v>
      </c>
      <c r="T850" s="175">
        <f>S850*H850</f>
        <v>0</v>
      </c>
      <c r="AR850" s="17" t="s">
        <v>417</v>
      </c>
      <c r="AT850" s="17" t="s">
        <v>486</v>
      </c>
      <c r="AU850" s="17" t="s">
        <v>81</v>
      </c>
      <c r="AY850" s="17" t="s">
        <v>215</v>
      </c>
      <c r="BE850" s="176">
        <f>IF(N850="základní",J850,0)</f>
        <v>0</v>
      </c>
      <c r="BF850" s="176">
        <f>IF(N850="snížená",J850,0)</f>
        <v>0</v>
      </c>
      <c r="BG850" s="176">
        <f>IF(N850="zákl. přenesená",J850,0)</f>
        <v>0</v>
      </c>
      <c r="BH850" s="176">
        <f>IF(N850="sníž. přenesená",J850,0)</f>
        <v>0</v>
      </c>
      <c r="BI850" s="176">
        <f>IF(N850="nulová",J850,0)</f>
        <v>0</v>
      </c>
      <c r="BJ850" s="17" t="s">
        <v>9</v>
      </c>
      <c r="BK850" s="176">
        <f>ROUND(I850*H850,0)</f>
        <v>0</v>
      </c>
      <c r="BL850" s="17" t="s">
        <v>308</v>
      </c>
      <c r="BM850" s="17" t="s">
        <v>1276</v>
      </c>
    </row>
    <row r="851" spans="2:65" s="11" customFormat="1" x14ac:dyDescent="0.3">
      <c r="B851" s="177"/>
      <c r="D851" s="178" t="s">
        <v>224</v>
      </c>
      <c r="E851" s="179" t="s">
        <v>3</v>
      </c>
      <c r="F851" s="180" t="s">
        <v>1271</v>
      </c>
      <c r="H851" s="181">
        <v>9.4</v>
      </c>
      <c r="I851" s="182"/>
      <c r="L851" s="177"/>
      <c r="M851" s="183"/>
      <c r="N851" s="184"/>
      <c r="O851" s="184"/>
      <c r="P851" s="184"/>
      <c r="Q851" s="184"/>
      <c r="R851" s="184"/>
      <c r="S851" s="184"/>
      <c r="T851" s="185"/>
      <c r="AT851" s="179" t="s">
        <v>224</v>
      </c>
      <c r="AU851" s="179" t="s">
        <v>81</v>
      </c>
      <c r="AV851" s="11" t="s">
        <v>81</v>
      </c>
      <c r="AW851" s="11" t="s">
        <v>36</v>
      </c>
      <c r="AX851" s="11" t="s">
        <v>73</v>
      </c>
      <c r="AY851" s="179" t="s">
        <v>215</v>
      </c>
    </row>
    <row r="852" spans="2:65" s="11" customFormat="1" x14ac:dyDescent="0.3">
      <c r="B852" s="177"/>
      <c r="D852" s="178" t="s">
        <v>224</v>
      </c>
      <c r="E852" s="179" t="s">
        <v>3</v>
      </c>
      <c r="F852" s="180" t="s">
        <v>1272</v>
      </c>
      <c r="H852" s="181">
        <v>8.6</v>
      </c>
      <c r="I852" s="182"/>
      <c r="L852" s="177"/>
      <c r="M852" s="183"/>
      <c r="N852" s="184"/>
      <c r="O852" s="184"/>
      <c r="P852" s="184"/>
      <c r="Q852" s="184"/>
      <c r="R852" s="184"/>
      <c r="S852" s="184"/>
      <c r="T852" s="185"/>
      <c r="AT852" s="179" t="s">
        <v>224</v>
      </c>
      <c r="AU852" s="179" t="s">
        <v>81</v>
      </c>
      <c r="AV852" s="11" t="s">
        <v>81</v>
      </c>
      <c r="AW852" s="11" t="s">
        <v>36</v>
      </c>
      <c r="AX852" s="11" t="s">
        <v>73</v>
      </c>
      <c r="AY852" s="179" t="s">
        <v>215</v>
      </c>
    </row>
    <row r="853" spans="2:65" s="12" customFormat="1" x14ac:dyDescent="0.3">
      <c r="B853" s="186"/>
      <c r="D853" s="195" t="s">
        <v>224</v>
      </c>
      <c r="E853" s="207" t="s">
        <v>3</v>
      </c>
      <c r="F853" s="208" t="s">
        <v>266</v>
      </c>
      <c r="H853" s="209">
        <v>18</v>
      </c>
      <c r="I853" s="190"/>
      <c r="L853" s="186"/>
      <c r="M853" s="191"/>
      <c r="N853" s="192"/>
      <c r="O853" s="192"/>
      <c r="P853" s="192"/>
      <c r="Q853" s="192"/>
      <c r="R853" s="192"/>
      <c r="S853" s="192"/>
      <c r="T853" s="193"/>
      <c r="AT853" s="187" t="s">
        <v>224</v>
      </c>
      <c r="AU853" s="187" t="s">
        <v>81</v>
      </c>
      <c r="AV853" s="12" t="s">
        <v>229</v>
      </c>
      <c r="AW853" s="12" t="s">
        <v>36</v>
      </c>
      <c r="AX853" s="12" t="s">
        <v>9</v>
      </c>
      <c r="AY853" s="187" t="s">
        <v>215</v>
      </c>
    </row>
    <row r="854" spans="2:65" s="1" customFormat="1" ht="22.5" customHeight="1" x14ac:dyDescent="0.3">
      <c r="B854" s="164"/>
      <c r="C854" s="165" t="s">
        <v>1277</v>
      </c>
      <c r="D854" s="165" t="s">
        <v>217</v>
      </c>
      <c r="E854" s="166" t="s">
        <v>1278</v>
      </c>
      <c r="F854" s="167" t="s">
        <v>1279</v>
      </c>
      <c r="G854" s="168" t="s">
        <v>277</v>
      </c>
      <c r="H854" s="169">
        <v>2.4</v>
      </c>
      <c r="I854" s="170"/>
      <c r="J854" s="171">
        <f>ROUND(I854*H854,0)</f>
        <v>0</v>
      </c>
      <c r="K854" s="167" t="s">
        <v>221</v>
      </c>
      <c r="L854" s="34"/>
      <c r="M854" s="172" t="s">
        <v>3</v>
      </c>
      <c r="N854" s="173" t="s">
        <v>44</v>
      </c>
      <c r="O854" s="35"/>
      <c r="P854" s="174">
        <f>O854*H854</f>
        <v>0</v>
      </c>
      <c r="Q854" s="174">
        <v>0</v>
      </c>
      <c r="R854" s="174">
        <f>Q854*H854</f>
        <v>0</v>
      </c>
      <c r="S854" s="174">
        <v>0</v>
      </c>
      <c r="T854" s="175">
        <f>S854*H854</f>
        <v>0</v>
      </c>
      <c r="AR854" s="17" t="s">
        <v>308</v>
      </c>
      <c r="AT854" s="17" t="s">
        <v>217</v>
      </c>
      <c r="AU854" s="17" t="s">
        <v>81</v>
      </c>
      <c r="AY854" s="17" t="s">
        <v>215</v>
      </c>
      <c r="BE854" s="176">
        <f>IF(N854="základní",J854,0)</f>
        <v>0</v>
      </c>
      <c r="BF854" s="176">
        <f>IF(N854="snížená",J854,0)</f>
        <v>0</v>
      </c>
      <c r="BG854" s="176">
        <f>IF(N854="zákl. přenesená",J854,0)</f>
        <v>0</v>
      </c>
      <c r="BH854" s="176">
        <f>IF(N854="sníž. přenesená",J854,0)</f>
        <v>0</v>
      </c>
      <c r="BI854" s="176">
        <f>IF(N854="nulová",J854,0)</f>
        <v>0</v>
      </c>
      <c r="BJ854" s="17" t="s">
        <v>9</v>
      </c>
      <c r="BK854" s="176">
        <f>ROUND(I854*H854,0)</f>
        <v>0</v>
      </c>
      <c r="BL854" s="17" t="s">
        <v>308</v>
      </c>
      <c r="BM854" s="17" t="s">
        <v>1280</v>
      </c>
    </row>
    <row r="855" spans="2:65" s="11" customFormat="1" x14ac:dyDescent="0.3">
      <c r="B855" s="177"/>
      <c r="D855" s="178" t="s">
        <v>224</v>
      </c>
      <c r="E855" s="179" t="s">
        <v>3</v>
      </c>
      <c r="F855" s="180" t="s">
        <v>1281</v>
      </c>
      <c r="H855" s="181">
        <v>1.5</v>
      </c>
      <c r="I855" s="182"/>
      <c r="L855" s="177"/>
      <c r="M855" s="183"/>
      <c r="N855" s="184"/>
      <c r="O855" s="184"/>
      <c r="P855" s="184"/>
      <c r="Q855" s="184"/>
      <c r="R855" s="184"/>
      <c r="S855" s="184"/>
      <c r="T855" s="185"/>
      <c r="AT855" s="179" t="s">
        <v>224</v>
      </c>
      <c r="AU855" s="179" t="s">
        <v>81</v>
      </c>
      <c r="AV855" s="11" t="s">
        <v>81</v>
      </c>
      <c r="AW855" s="11" t="s">
        <v>36</v>
      </c>
      <c r="AX855" s="11" t="s">
        <v>73</v>
      </c>
      <c r="AY855" s="179" t="s">
        <v>215</v>
      </c>
    </row>
    <row r="856" spans="2:65" s="11" customFormat="1" x14ac:dyDescent="0.3">
      <c r="B856" s="177"/>
      <c r="D856" s="178" t="s">
        <v>224</v>
      </c>
      <c r="E856" s="179" t="s">
        <v>3</v>
      </c>
      <c r="F856" s="180" t="s">
        <v>1282</v>
      </c>
      <c r="H856" s="181">
        <v>0.9</v>
      </c>
      <c r="I856" s="182"/>
      <c r="L856" s="177"/>
      <c r="M856" s="183"/>
      <c r="N856" s="184"/>
      <c r="O856" s="184"/>
      <c r="P856" s="184"/>
      <c r="Q856" s="184"/>
      <c r="R856" s="184"/>
      <c r="S856" s="184"/>
      <c r="T856" s="185"/>
      <c r="AT856" s="179" t="s">
        <v>224</v>
      </c>
      <c r="AU856" s="179" t="s">
        <v>81</v>
      </c>
      <c r="AV856" s="11" t="s">
        <v>81</v>
      </c>
      <c r="AW856" s="11" t="s">
        <v>36</v>
      </c>
      <c r="AX856" s="11" t="s">
        <v>73</v>
      </c>
      <c r="AY856" s="179" t="s">
        <v>215</v>
      </c>
    </row>
    <row r="857" spans="2:65" s="12" customFormat="1" x14ac:dyDescent="0.3">
      <c r="B857" s="186"/>
      <c r="D857" s="195" t="s">
        <v>224</v>
      </c>
      <c r="E857" s="207" t="s">
        <v>3</v>
      </c>
      <c r="F857" s="208" t="s">
        <v>266</v>
      </c>
      <c r="H857" s="209">
        <v>2.4</v>
      </c>
      <c r="I857" s="190"/>
      <c r="L857" s="186"/>
      <c r="M857" s="191"/>
      <c r="N857" s="192"/>
      <c r="O857" s="192"/>
      <c r="P857" s="192"/>
      <c r="Q857" s="192"/>
      <c r="R857" s="192"/>
      <c r="S857" s="192"/>
      <c r="T857" s="193"/>
      <c r="AT857" s="187" t="s">
        <v>224</v>
      </c>
      <c r="AU857" s="187" t="s">
        <v>81</v>
      </c>
      <c r="AV857" s="12" t="s">
        <v>229</v>
      </c>
      <c r="AW857" s="12" t="s">
        <v>36</v>
      </c>
      <c r="AX857" s="12" t="s">
        <v>9</v>
      </c>
      <c r="AY857" s="187" t="s">
        <v>215</v>
      </c>
    </row>
    <row r="858" spans="2:65" s="1" customFormat="1" ht="22.5" customHeight="1" x14ac:dyDescent="0.3">
      <c r="B858" s="164"/>
      <c r="C858" s="210" t="s">
        <v>1283</v>
      </c>
      <c r="D858" s="210" t="s">
        <v>486</v>
      </c>
      <c r="E858" s="211" t="s">
        <v>1284</v>
      </c>
      <c r="F858" s="212" t="s">
        <v>1285</v>
      </c>
      <c r="G858" s="213" t="s">
        <v>277</v>
      </c>
      <c r="H858" s="214">
        <v>2.4</v>
      </c>
      <c r="I858" s="215"/>
      <c r="J858" s="216">
        <f>ROUND(I858*H858,0)</f>
        <v>0</v>
      </c>
      <c r="K858" s="212" t="s">
        <v>221</v>
      </c>
      <c r="L858" s="217"/>
      <c r="M858" s="218" t="s">
        <v>3</v>
      </c>
      <c r="N858" s="219" t="s">
        <v>44</v>
      </c>
      <c r="O858" s="35"/>
      <c r="P858" s="174">
        <f>O858*H858</f>
        <v>0</v>
      </c>
      <c r="Q858" s="174">
        <v>4.1999999999999997E-3</v>
      </c>
      <c r="R858" s="174">
        <f>Q858*H858</f>
        <v>1.0079999999999999E-2</v>
      </c>
      <c r="S858" s="174">
        <v>0</v>
      </c>
      <c r="T858" s="175">
        <f>S858*H858</f>
        <v>0</v>
      </c>
      <c r="AR858" s="17" t="s">
        <v>417</v>
      </c>
      <c r="AT858" s="17" t="s">
        <v>486</v>
      </c>
      <c r="AU858" s="17" t="s">
        <v>81</v>
      </c>
      <c r="AY858" s="17" t="s">
        <v>215</v>
      </c>
      <c r="BE858" s="176">
        <f>IF(N858="základní",J858,0)</f>
        <v>0</v>
      </c>
      <c r="BF858" s="176">
        <f>IF(N858="snížená",J858,0)</f>
        <v>0</v>
      </c>
      <c r="BG858" s="176">
        <f>IF(N858="zákl. přenesená",J858,0)</f>
        <v>0</v>
      </c>
      <c r="BH858" s="176">
        <f>IF(N858="sníž. přenesená",J858,0)</f>
        <v>0</v>
      </c>
      <c r="BI858" s="176">
        <f>IF(N858="nulová",J858,0)</f>
        <v>0</v>
      </c>
      <c r="BJ858" s="17" t="s">
        <v>9</v>
      </c>
      <c r="BK858" s="176">
        <f>ROUND(I858*H858,0)</f>
        <v>0</v>
      </c>
      <c r="BL858" s="17" t="s">
        <v>308</v>
      </c>
      <c r="BM858" s="17" t="s">
        <v>1286</v>
      </c>
    </row>
    <row r="859" spans="2:65" s="11" customFormat="1" x14ac:dyDescent="0.3">
      <c r="B859" s="177"/>
      <c r="D859" s="178" t="s">
        <v>224</v>
      </c>
      <c r="E859" s="179" t="s">
        <v>3</v>
      </c>
      <c r="F859" s="180" t="s">
        <v>1281</v>
      </c>
      <c r="H859" s="181">
        <v>1.5</v>
      </c>
      <c r="I859" s="182"/>
      <c r="L859" s="177"/>
      <c r="M859" s="183"/>
      <c r="N859" s="184"/>
      <c r="O859" s="184"/>
      <c r="P859" s="184"/>
      <c r="Q859" s="184"/>
      <c r="R859" s="184"/>
      <c r="S859" s="184"/>
      <c r="T859" s="185"/>
      <c r="AT859" s="179" t="s">
        <v>224</v>
      </c>
      <c r="AU859" s="179" t="s">
        <v>81</v>
      </c>
      <c r="AV859" s="11" t="s">
        <v>81</v>
      </c>
      <c r="AW859" s="11" t="s">
        <v>36</v>
      </c>
      <c r="AX859" s="11" t="s">
        <v>73</v>
      </c>
      <c r="AY859" s="179" t="s">
        <v>215</v>
      </c>
    </row>
    <row r="860" spans="2:65" s="11" customFormat="1" x14ac:dyDescent="0.3">
      <c r="B860" s="177"/>
      <c r="D860" s="178" t="s">
        <v>224</v>
      </c>
      <c r="E860" s="179" t="s">
        <v>3</v>
      </c>
      <c r="F860" s="180" t="s">
        <v>1282</v>
      </c>
      <c r="H860" s="181">
        <v>0.9</v>
      </c>
      <c r="I860" s="182"/>
      <c r="L860" s="177"/>
      <c r="M860" s="183"/>
      <c r="N860" s="184"/>
      <c r="O860" s="184"/>
      <c r="P860" s="184"/>
      <c r="Q860" s="184"/>
      <c r="R860" s="184"/>
      <c r="S860" s="184"/>
      <c r="T860" s="185"/>
      <c r="AT860" s="179" t="s">
        <v>224</v>
      </c>
      <c r="AU860" s="179" t="s">
        <v>81</v>
      </c>
      <c r="AV860" s="11" t="s">
        <v>81</v>
      </c>
      <c r="AW860" s="11" t="s">
        <v>36</v>
      </c>
      <c r="AX860" s="11" t="s">
        <v>73</v>
      </c>
      <c r="AY860" s="179" t="s">
        <v>215</v>
      </c>
    </row>
    <row r="861" spans="2:65" s="12" customFormat="1" x14ac:dyDescent="0.3">
      <c r="B861" s="186"/>
      <c r="D861" s="195" t="s">
        <v>224</v>
      </c>
      <c r="E861" s="207" t="s">
        <v>3</v>
      </c>
      <c r="F861" s="208" t="s">
        <v>266</v>
      </c>
      <c r="H861" s="209">
        <v>2.4</v>
      </c>
      <c r="I861" s="190"/>
      <c r="L861" s="186"/>
      <c r="M861" s="191"/>
      <c r="N861" s="192"/>
      <c r="O861" s="192"/>
      <c r="P861" s="192"/>
      <c r="Q861" s="192"/>
      <c r="R861" s="192"/>
      <c r="S861" s="192"/>
      <c r="T861" s="193"/>
      <c r="AT861" s="187" t="s">
        <v>224</v>
      </c>
      <c r="AU861" s="187" t="s">
        <v>81</v>
      </c>
      <c r="AV861" s="12" t="s">
        <v>229</v>
      </c>
      <c r="AW861" s="12" t="s">
        <v>36</v>
      </c>
      <c r="AX861" s="12" t="s">
        <v>9</v>
      </c>
      <c r="AY861" s="187" t="s">
        <v>215</v>
      </c>
    </row>
    <row r="862" spans="2:65" s="1" customFormat="1" ht="22.5" customHeight="1" x14ac:dyDescent="0.3">
      <c r="B862" s="164"/>
      <c r="C862" s="165" t="s">
        <v>1287</v>
      </c>
      <c r="D862" s="165" t="s">
        <v>217</v>
      </c>
      <c r="E862" s="166" t="s">
        <v>1288</v>
      </c>
      <c r="F862" s="167" t="s">
        <v>1289</v>
      </c>
      <c r="G862" s="168" t="s">
        <v>345</v>
      </c>
      <c r="H862" s="169">
        <v>5</v>
      </c>
      <c r="I862" s="170"/>
      <c r="J862" s="171">
        <f>ROUND(I862*H862,0)</f>
        <v>0</v>
      </c>
      <c r="K862" s="167" t="s">
        <v>221</v>
      </c>
      <c r="L862" s="34"/>
      <c r="M862" s="172" t="s">
        <v>3</v>
      </c>
      <c r="N862" s="173" t="s">
        <v>44</v>
      </c>
      <c r="O862" s="35"/>
      <c r="P862" s="174">
        <f>O862*H862</f>
        <v>0</v>
      </c>
      <c r="Q862" s="174">
        <v>0</v>
      </c>
      <c r="R862" s="174">
        <f>Q862*H862</f>
        <v>0</v>
      </c>
      <c r="S862" s="174">
        <v>0</v>
      </c>
      <c r="T862" s="175">
        <f>S862*H862</f>
        <v>0</v>
      </c>
      <c r="AR862" s="17" t="s">
        <v>308</v>
      </c>
      <c r="AT862" s="17" t="s">
        <v>217</v>
      </c>
      <c r="AU862" s="17" t="s">
        <v>81</v>
      </c>
      <c r="AY862" s="17" t="s">
        <v>215</v>
      </c>
      <c r="BE862" s="176">
        <f>IF(N862="základní",J862,0)</f>
        <v>0</v>
      </c>
      <c r="BF862" s="176">
        <f>IF(N862="snížená",J862,0)</f>
        <v>0</v>
      </c>
      <c r="BG862" s="176">
        <f>IF(N862="zákl. přenesená",J862,0)</f>
        <v>0</v>
      </c>
      <c r="BH862" s="176">
        <f>IF(N862="sníž. přenesená",J862,0)</f>
        <v>0</v>
      </c>
      <c r="BI862" s="176">
        <f>IF(N862="nulová",J862,0)</f>
        <v>0</v>
      </c>
      <c r="BJ862" s="17" t="s">
        <v>9</v>
      </c>
      <c r="BK862" s="176">
        <f>ROUND(I862*H862,0)</f>
        <v>0</v>
      </c>
      <c r="BL862" s="17" t="s">
        <v>308</v>
      </c>
      <c r="BM862" s="17" t="s">
        <v>1290</v>
      </c>
    </row>
    <row r="863" spans="2:65" s="11" customFormat="1" x14ac:dyDescent="0.3">
      <c r="B863" s="177"/>
      <c r="D863" s="195" t="s">
        <v>224</v>
      </c>
      <c r="E863" s="204" t="s">
        <v>3</v>
      </c>
      <c r="F863" s="205" t="s">
        <v>1291</v>
      </c>
      <c r="H863" s="206">
        <v>5</v>
      </c>
      <c r="I863" s="182"/>
      <c r="L863" s="177"/>
      <c r="M863" s="183"/>
      <c r="N863" s="184"/>
      <c r="O863" s="184"/>
      <c r="P863" s="184"/>
      <c r="Q863" s="184"/>
      <c r="R863" s="184"/>
      <c r="S863" s="184"/>
      <c r="T863" s="185"/>
      <c r="AT863" s="179" t="s">
        <v>224</v>
      </c>
      <c r="AU863" s="179" t="s">
        <v>81</v>
      </c>
      <c r="AV863" s="11" t="s">
        <v>81</v>
      </c>
      <c r="AW863" s="11" t="s">
        <v>36</v>
      </c>
      <c r="AX863" s="11" t="s">
        <v>9</v>
      </c>
      <c r="AY863" s="179" t="s">
        <v>215</v>
      </c>
    </row>
    <row r="864" spans="2:65" s="1" customFormat="1" ht="22.5" customHeight="1" x14ac:dyDescent="0.3">
      <c r="B864" s="164"/>
      <c r="C864" s="210" t="s">
        <v>1292</v>
      </c>
      <c r="D864" s="210" t="s">
        <v>486</v>
      </c>
      <c r="E864" s="211" t="s">
        <v>1293</v>
      </c>
      <c r="F864" s="212" t="s">
        <v>1294</v>
      </c>
      <c r="G864" s="213" t="s">
        <v>345</v>
      </c>
      <c r="H864" s="214">
        <v>5</v>
      </c>
      <c r="I864" s="215"/>
      <c r="J864" s="216">
        <f>ROUND(I864*H864,0)</f>
        <v>0</v>
      </c>
      <c r="K864" s="212" t="s">
        <v>221</v>
      </c>
      <c r="L864" s="217"/>
      <c r="M864" s="218" t="s">
        <v>3</v>
      </c>
      <c r="N864" s="219" t="s">
        <v>44</v>
      </c>
      <c r="O864" s="35"/>
      <c r="P864" s="174">
        <f>O864*H864</f>
        <v>0</v>
      </c>
      <c r="Q864" s="174">
        <v>2.0000000000000001E-4</v>
      </c>
      <c r="R864" s="174">
        <f>Q864*H864</f>
        <v>1E-3</v>
      </c>
      <c r="S864" s="174">
        <v>0</v>
      </c>
      <c r="T864" s="175">
        <f>S864*H864</f>
        <v>0</v>
      </c>
      <c r="AR864" s="17" t="s">
        <v>417</v>
      </c>
      <c r="AT864" s="17" t="s">
        <v>486</v>
      </c>
      <c r="AU864" s="17" t="s">
        <v>81</v>
      </c>
      <c r="AY864" s="17" t="s">
        <v>215</v>
      </c>
      <c r="BE864" s="176">
        <f>IF(N864="základní",J864,0)</f>
        <v>0</v>
      </c>
      <c r="BF864" s="176">
        <f>IF(N864="snížená",J864,0)</f>
        <v>0</v>
      </c>
      <c r="BG864" s="176">
        <f>IF(N864="zákl. přenesená",J864,0)</f>
        <v>0</v>
      </c>
      <c r="BH864" s="176">
        <f>IF(N864="sníž. přenesená",J864,0)</f>
        <v>0</v>
      </c>
      <c r="BI864" s="176">
        <f>IF(N864="nulová",J864,0)</f>
        <v>0</v>
      </c>
      <c r="BJ864" s="17" t="s">
        <v>9</v>
      </c>
      <c r="BK864" s="176">
        <f>ROUND(I864*H864,0)</f>
        <v>0</v>
      </c>
      <c r="BL864" s="17" t="s">
        <v>308</v>
      </c>
      <c r="BM864" s="17" t="s">
        <v>1295</v>
      </c>
    </row>
    <row r="865" spans="2:65" s="11" customFormat="1" x14ac:dyDescent="0.3">
      <c r="B865" s="177"/>
      <c r="D865" s="195" t="s">
        <v>224</v>
      </c>
      <c r="E865" s="204" t="s">
        <v>3</v>
      </c>
      <c r="F865" s="205" t="s">
        <v>1291</v>
      </c>
      <c r="H865" s="206">
        <v>5</v>
      </c>
      <c r="I865" s="182"/>
      <c r="L865" s="177"/>
      <c r="M865" s="183"/>
      <c r="N865" s="184"/>
      <c r="O865" s="184"/>
      <c r="P865" s="184"/>
      <c r="Q865" s="184"/>
      <c r="R865" s="184"/>
      <c r="S865" s="184"/>
      <c r="T865" s="185"/>
      <c r="AT865" s="179" t="s">
        <v>224</v>
      </c>
      <c r="AU865" s="179" t="s">
        <v>81</v>
      </c>
      <c r="AV865" s="11" t="s">
        <v>81</v>
      </c>
      <c r="AW865" s="11" t="s">
        <v>36</v>
      </c>
      <c r="AX865" s="11" t="s">
        <v>9</v>
      </c>
      <c r="AY865" s="179" t="s">
        <v>215</v>
      </c>
    </row>
    <row r="866" spans="2:65" s="1" customFormat="1" ht="22.5" customHeight="1" x14ac:dyDescent="0.3">
      <c r="B866" s="164"/>
      <c r="C866" s="165" t="s">
        <v>1296</v>
      </c>
      <c r="D866" s="165" t="s">
        <v>217</v>
      </c>
      <c r="E866" s="166" t="s">
        <v>1297</v>
      </c>
      <c r="F866" s="167" t="s">
        <v>1298</v>
      </c>
      <c r="G866" s="168" t="s">
        <v>311</v>
      </c>
      <c r="H866" s="169">
        <v>6</v>
      </c>
      <c r="I866" s="170"/>
      <c r="J866" s="171">
        <f>ROUND(I866*H866,0)</f>
        <v>0</v>
      </c>
      <c r="K866" s="167" t="s">
        <v>221</v>
      </c>
      <c r="L866" s="34"/>
      <c r="M866" s="172" t="s">
        <v>3</v>
      </c>
      <c r="N866" s="173" t="s">
        <v>44</v>
      </c>
      <c r="O866" s="35"/>
      <c r="P866" s="174">
        <f>O866*H866</f>
        <v>0</v>
      </c>
      <c r="Q866" s="174">
        <v>3.2899999999999997E-4</v>
      </c>
      <c r="R866" s="174">
        <f>Q866*H866</f>
        <v>1.9740000000000001E-3</v>
      </c>
      <c r="S866" s="174">
        <v>0</v>
      </c>
      <c r="T866" s="175">
        <f>S866*H866</f>
        <v>0</v>
      </c>
      <c r="AR866" s="17" t="s">
        <v>308</v>
      </c>
      <c r="AT866" s="17" t="s">
        <v>217</v>
      </c>
      <c r="AU866" s="17" t="s">
        <v>81</v>
      </c>
      <c r="AY866" s="17" t="s">
        <v>215</v>
      </c>
      <c r="BE866" s="176">
        <f>IF(N866="základní",J866,0)</f>
        <v>0</v>
      </c>
      <c r="BF866" s="176">
        <f>IF(N866="snížená",J866,0)</f>
        <v>0</v>
      </c>
      <c r="BG866" s="176">
        <f>IF(N866="zákl. přenesená",J866,0)</f>
        <v>0</v>
      </c>
      <c r="BH866" s="176">
        <f>IF(N866="sníž. přenesená",J866,0)</f>
        <v>0</v>
      </c>
      <c r="BI866" s="176">
        <f>IF(N866="nulová",J866,0)</f>
        <v>0</v>
      </c>
      <c r="BJ866" s="17" t="s">
        <v>9</v>
      </c>
      <c r="BK866" s="176">
        <f>ROUND(I866*H866,0)</f>
        <v>0</v>
      </c>
      <c r="BL866" s="17" t="s">
        <v>308</v>
      </c>
      <c r="BM866" s="17" t="s">
        <v>1299</v>
      </c>
    </row>
    <row r="867" spans="2:65" s="11" customFormat="1" x14ac:dyDescent="0.3">
      <c r="B867" s="177"/>
      <c r="D867" s="178" t="s">
        <v>224</v>
      </c>
      <c r="E867" s="179" t="s">
        <v>3</v>
      </c>
      <c r="F867" s="180" t="s">
        <v>570</v>
      </c>
      <c r="H867" s="181">
        <v>6</v>
      </c>
      <c r="I867" s="182"/>
      <c r="L867" s="177"/>
      <c r="M867" s="183"/>
      <c r="N867" s="184"/>
      <c r="O867" s="184"/>
      <c r="P867" s="184"/>
      <c r="Q867" s="184"/>
      <c r="R867" s="184"/>
      <c r="S867" s="184"/>
      <c r="T867" s="185"/>
      <c r="AT867" s="179" t="s">
        <v>224</v>
      </c>
      <c r="AU867" s="179" t="s">
        <v>81</v>
      </c>
      <c r="AV867" s="11" t="s">
        <v>81</v>
      </c>
      <c r="AW867" s="11" t="s">
        <v>36</v>
      </c>
      <c r="AX867" s="11" t="s">
        <v>73</v>
      </c>
      <c r="AY867" s="179" t="s">
        <v>215</v>
      </c>
    </row>
    <row r="868" spans="2:65" s="12" customFormat="1" x14ac:dyDescent="0.3">
      <c r="B868" s="186"/>
      <c r="D868" s="195" t="s">
        <v>224</v>
      </c>
      <c r="E868" s="207" t="s">
        <v>3</v>
      </c>
      <c r="F868" s="208" t="s">
        <v>266</v>
      </c>
      <c r="H868" s="209">
        <v>6</v>
      </c>
      <c r="I868" s="190"/>
      <c r="L868" s="186"/>
      <c r="M868" s="191"/>
      <c r="N868" s="192"/>
      <c r="O868" s="192"/>
      <c r="P868" s="192"/>
      <c r="Q868" s="192"/>
      <c r="R868" s="192"/>
      <c r="S868" s="192"/>
      <c r="T868" s="193"/>
      <c r="AT868" s="187" t="s">
        <v>224</v>
      </c>
      <c r="AU868" s="187" t="s">
        <v>81</v>
      </c>
      <c r="AV868" s="12" t="s">
        <v>229</v>
      </c>
      <c r="AW868" s="12" t="s">
        <v>36</v>
      </c>
      <c r="AX868" s="12" t="s">
        <v>9</v>
      </c>
      <c r="AY868" s="187" t="s">
        <v>215</v>
      </c>
    </row>
    <row r="869" spans="2:65" s="1" customFormat="1" ht="31.5" customHeight="1" x14ac:dyDescent="0.3">
      <c r="B869" s="164"/>
      <c r="C869" s="210" t="s">
        <v>1300</v>
      </c>
      <c r="D869" s="210" t="s">
        <v>486</v>
      </c>
      <c r="E869" s="211" t="s">
        <v>1301</v>
      </c>
      <c r="F869" s="212" t="s">
        <v>1302</v>
      </c>
      <c r="G869" s="213" t="s">
        <v>311</v>
      </c>
      <c r="H869" s="214">
        <v>6</v>
      </c>
      <c r="I869" s="215"/>
      <c r="J869" s="216">
        <f>ROUND(I869*H869,0)</f>
        <v>0</v>
      </c>
      <c r="K869" s="212" t="s">
        <v>3</v>
      </c>
      <c r="L869" s="217"/>
      <c r="M869" s="218" t="s">
        <v>3</v>
      </c>
      <c r="N869" s="219" t="s">
        <v>44</v>
      </c>
      <c r="O869" s="35"/>
      <c r="P869" s="174">
        <f>O869*H869</f>
        <v>0</v>
      </c>
      <c r="Q869" s="174">
        <v>8.4000000000000005E-2</v>
      </c>
      <c r="R869" s="174">
        <f>Q869*H869</f>
        <v>0.504</v>
      </c>
      <c r="S869" s="174">
        <v>0</v>
      </c>
      <c r="T869" s="175">
        <f>S869*H869</f>
        <v>0</v>
      </c>
      <c r="AR869" s="17" t="s">
        <v>417</v>
      </c>
      <c r="AT869" s="17" t="s">
        <v>486</v>
      </c>
      <c r="AU869" s="17" t="s">
        <v>81</v>
      </c>
      <c r="AY869" s="17" t="s">
        <v>215</v>
      </c>
      <c r="BE869" s="176">
        <f>IF(N869="základní",J869,0)</f>
        <v>0</v>
      </c>
      <c r="BF869" s="176">
        <f>IF(N869="snížená",J869,0)</f>
        <v>0</v>
      </c>
      <c r="BG869" s="176">
        <f>IF(N869="zákl. přenesená",J869,0)</f>
        <v>0</v>
      </c>
      <c r="BH869" s="176">
        <f>IF(N869="sníž. přenesená",J869,0)</f>
        <v>0</v>
      </c>
      <c r="BI869" s="176">
        <f>IF(N869="nulová",J869,0)</f>
        <v>0</v>
      </c>
      <c r="BJ869" s="17" t="s">
        <v>9</v>
      </c>
      <c r="BK869" s="176">
        <f>ROUND(I869*H869,0)</f>
        <v>0</v>
      </c>
      <c r="BL869" s="17" t="s">
        <v>308</v>
      </c>
      <c r="BM869" s="17" t="s">
        <v>1303</v>
      </c>
    </row>
    <row r="870" spans="2:65" s="11" customFormat="1" x14ac:dyDescent="0.3">
      <c r="B870" s="177"/>
      <c r="D870" s="178" t="s">
        <v>224</v>
      </c>
      <c r="E870" s="179" t="s">
        <v>3</v>
      </c>
      <c r="F870" s="180" t="s">
        <v>570</v>
      </c>
      <c r="H870" s="181">
        <v>6</v>
      </c>
      <c r="I870" s="182"/>
      <c r="L870" s="177"/>
      <c r="M870" s="183"/>
      <c r="N870" s="184"/>
      <c r="O870" s="184"/>
      <c r="P870" s="184"/>
      <c r="Q870" s="184"/>
      <c r="R870" s="184"/>
      <c r="S870" s="184"/>
      <c r="T870" s="185"/>
      <c r="AT870" s="179" t="s">
        <v>224</v>
      </c>
      <c r="AU870" s="179" t="s">
        <v>81</v>
      </c>
      <c r="AV870" s="11" t="s">
        <v>81</v>
      </c>
      <c r="AW870" s="11" t="s">
        <v>36</v>
      </c>
      <c r="AX870" s="11" t="s">
        <v>73</v>
      </c>
      <c r="AY870" s="179" t="s">
        <v>215</v>
      </c>
    </row>
    <row r="871" spans="2:65" s="12" customFormat="1" x14ac:dyDescent="0.3">
      <c r="B871" s="186"/>
      <c r="D871" s="195" t="s">
        <v>224</v>
      </c>
      <c r="E871" s="207" t="s">
        <v>3</v>
      </c>
      <c r="F871" s="208" t="s">
        <v>266</v>
      </c>
      <c r="H871" s="209">
        <v>6</v>
      </c>
      <c r="I871" s="190"/>
      <c r="L871" s="186"/>
      <c r="M871" s="191"/>
      <c r="N871" s="192"/>
      <c r="O871" s="192"/>
      <c r="P871" s="192"/>
      <c r="Q871" s="192"/>
      <c r="R871" s="192"/>
      <c r="S871" s="192"/>
      <c r="T871" s="193"/>
      <c r="AT871" s="187" t="s">
        <v>224</v>
      </c>
      <c r="AU871" s="187" t="s">
        <v>81</v>
      </c>
      <c r="AV871" s="12" t="s">
        <v>229</v>
      </c>
      <c r="AW871" s="12" t="s">
        <v>36</v>
      </c>
      <c r="AX871" s="12" t="s">
        <v>9</v>
      </c>
      <c r="AY871" s="187" t="s">
        <v>215</v>
      </c>
    </row>
    <row r="872" spans="2:65" s="1" customFormat="1" ht="22.5" customHeight="1" x14ac:dyDescent="0.3">
      <c r="B872" s="164"/>
      <c r="C872" s="165" t="s">
        <v>1304</v>
      </c>
      <c r="D872" s="165" t="s">
        <v>217</v>
      </c>
      <c r="E872" s="166" t="s">
        <v>1305</v>
      </c>
      <c r="F872" s="167" t="s">
        <v>1306</v>
      </c>
      <c r="G872" s="168" t="s">
        <v>311</v>
      </c>
      <c r="H872" s="169">
        <v>6</v>
      </c>
      <c r="I872" s="170"/>
      <c r="J872" s="171">
        <f>ROUND(I872*H872,0)</f>
        <v>0</v>
      </c>
      <c r="K872" s="167" t="s">
        <v>221</v>
      </c>
      <c r="L872" s="34"/>
      <c r="M872" s="172" t="s">
        <v>3</v>
      </c>
      <c r="N872" s="173" t="s">
        <v>44</v>
      </c>
      <c r="O872" s="35"/>
      <c r="P872" s="174">
        <f>O872*H872</f>
        <v>0</v>
      </c>
      <c r="Q872" s="174">
        <v>1.24E-6</v>
      </c>
      <c r="R872" s="174">
        <f>Q872*H872</f>
        <v>7.4399999999999999E-6</v>
      </c>
      <c r="S872" s="174">
        <v>0</v>
      </c>
      <c r="T872" s="175">
        <f>S872*H872</f>
        <v>0</v>
      </c>
      <c r="AR872" s="17" t="s">
        <v>308</v>
      </c>
      <c r="AT872" s="17" t="s">
        <v>217</v>
      </c>
      <c r="AU872" s="17" t="s">
        <v>81</v>
      </c>
      <c r="AY872" s="17" t="s">
        <v>215</v>
      </c>
      <c r="BE872" s="176">
        <f>IF(N872="základní",J872,0)</f>
        <v>0</v>
      </c>
      <c r="BF872" s="176">
        <f>IF(N872="snížená",J872,0)</f>
        <v>0</v>
      </c>
      <c r="BG872" s="176">
        <f>IF(N872="zákl. přenesená",J872,0)</f>
        <v>0</v>
      </c>
      <c r="BH872" s="176">
        <f>IF(N872="sníž. přenesená",J872,0)</f>
        <v>0</v>
      </c>
      <c r="BI872" s="176">
        <f>IF(N872="nulová",J872,0)</f>
        <v>0</v>
      </c>
      <c r="BJ872" s="17" t="s">
        <v>9</v>
      </c>
      <c r="BK872" s="176">
        <f>ROUND(I872*H872,0)</f>
        <v>0</v>
      </c>
      <c r="BL872" s="17" t="s">
        <v>308</v>
      </c>
      <c r="BM872" s="17" t="s">
        <v>1307</v>
      </c>
    </row>
    <row r="873" spans="2:65" s="11" customFormat="1" x14ac:dyDescent="0.3">
      <c r="B873" s="177"/>
      <c r="D873" s="178" t="s">
        <v>224</v>
      </c>
      <c r="E873" s="179" t="s">
        <v>3</v>
      </c>
      <c r="F873" s="180" t="s">
        <v>570</v>
      </c>
      <c r="H873" s="181">
        <v>6</v>
      </c>
      <c r="I873" s="182"/>
      <c r="L873" s="177"/>
      <c r="M873" s="183"/>
      <c r="N873" s="184"/>
      <c r="O873" s="184"/>
      <c r="P873" s="184"/>
      <c r="Q873" s="184"/>
      <c r="R873" s="184"/>
      <c r="S873" s="184"/>
      <c r="T873" s="185"/>
      <c r="AT873" s="179" t="s">
        <v>224</v>
      </c>
      <c r="AU873" s="179" t="s">
        <v>81</v>
      </c>
      <c r="AV873" s="11" t="s">
        <v>81</v>
      </c>
      <c r="AW873" s="11" t="s">
        <v>36</v>
      </c>
      <c r="AX873" s="11" t="s">
        <v>73</v>
      </c>
      <c r="AY873" s="179" t="s">
        <v>215</v>
      </c>
    </row>
    <row r="874" spans="2:65" s="12" customFormat="1" x14ac:dyDescent="0.3">
      <c r="B874" s="186"/>
      <c r="D874" s="195" t="s">
        <v>224</v>
      </c>
      <c r="E874" s="207" t="s">
        <v>3</v>
      </c>
      <c r="F874" s="208" t="s">
        <v>266</v>
      </c>
      <c r="H874" s="209">
        <v>6</v>
      </c>
      <c r="I874" s="190"/>
      <c r="L874" s="186"/>
      <c r="M874" s="191"/>
      <c r="N874" s="192"/>
      <c r="O874" s="192"/>
      <c r="P874" s="192"/>
      <c r="Q874" s="192"/>
      <c r="R874" s="192"/>
      <c r="S874" s="192"/>
      <c r="T874" s="193"/>
      <c r="AT874" s="187" t="s">
        <v>224</v>
      </c>
      <c r="AU874" s="187" t="s">
        <v>81</v>
      </c>
      <c r="AV874" s="12" t="s">
        <v>229</v>
      </c>
      <c r="AW874" s="12" t="s">
        <v>36</v>
      </c>
      <c r="AX874" s="12" t="s">
        <v>9</v>
      </c>
      <c r="AY874" s="187" t="s">
        <v>215</v>
      </c>
    </row>
    <row r="875" spans="2:65" s="1" customFormat="1" ht="22.5" customHeight="1" x14ac:dyDescent="0.3">
      <c r="B875" s="164"/>
      <c r="C875" s="210" t="s">
        <v>1308</v>
      </c>
      <c r="D875" s="210" t="s">
        <v>486</v>
      </c>
      <c r="E875" s="211" t="s">
        <v>1173</v>
      </c>
      <c r="F875" s="212" t="s">
        <v>1174</v>
      </c>
      <c r="G875" s="213" t="s">
        <v>311</v>
      </c>
      <c r="H875" s="214">
        <v>6</v>
      </c>
      <c r="I875" s="215"/>
      <c r="J875" s="216">
        <f>ROUND(I875*H875,0)</f>
        <v>0</v>
      </c>
      <c r="K875" s="212" t="s">
        <v>544</v>
      </c>
      <c r="L875" s="217"/>
      <c r="M875" s="218" t="s">
        <v>3</v>
      </c>
      <c r="N875" s="219" t="s">
        <v>44</v>
      </c>
      <c r="O875" s="35"/>
      <c r="P875" s="174">
        <f>O875*H875</f>
        <v>0</v>
      </c>
      <c r="Q875" s="174">
        <v>4.7000000000000002E-3</v>
      </c>
      <c r="R875" s="174">
        <f>Q875*H875</f>
        <v>2.8200000000000003E-2</v>
      </c>
      <c r="S875" s="174">
        <v>0</v>
      </c>
      <c r="T875" s="175">
        <f>S875*H875</f>
        <v>0</v>
      </c>
      <c r="AR875" s="17" t="s">
        <v>417</v>
      </c>
      <c r="AT875" s="17" t="s">
        <v>486</v>
      </c>
      <c r="AU875" s="17" t="s">
        <v>81</v>
      </c>
      <c r="AY875" s="17" t="s">
        <v>215</v>
      </c>
      <c r="BE875" s="176">
        <f>IF(N875="základní",J875,0)</f>
        <v>0</v>
      </c>
      <c r="BF875" s="176">
        <f>IF(N875="snížená",J875,0)</f>
        <v>0</v>
      </c>
      <c r="BG875" s="176">
        <f>IF(N875="zákl. přenesená",J875,0)</f>
        <v>0</v>
      </c>
      <c r="BH875" s="176">
        <f>IF(N875="sníž. přenesená",J875,0)</f>
        <v>0</v>
      </c>
      <c r="BI875" s="176">
        <f>IF(N875="nulová",J875,0)</f>
        <v>0</v>
      </c>
      <c r="BJ875" s="17" t="s">
        <v>9</v>
      </c>
      <c r="BK875" s="176">
        <f>ROUND(I875*H875,0)</f>
        <v>0</v>
      </c>
      <c r="BL875" s="17" t="s">
        <v>308</v>
      </c>
      <c r="BM875" s="17" t="s">
        <v>1309</v>
      </c>
    </row>
    <row r="876" spans="2:65" s="11" customFormat="1" x14ac:dyDescent="0.3">
      <c r="B876" s="177"/>
      <c r="D876" s="178" t="s">
        <v>224</v>
      </c>
      <c r="E876" s="179" t="s">
        <v>3</v>
      </c>
      <c r="F876" s="180" t="s">
        <v>570</v>
      </c>
      <c r="H876" s="181">
        <v>6</v>
      </c>
      <c r="I876" s="182"/>
      <c r="L876" s="177"/>
      <c r="M876" s="183"/>
      <c r="N876" s="184"/>
      <c r="O876" s="184"/>
      <c r="P876" s="184"/>
      <c r="Q876" s="184"/>
      <c r="R876" s="184"/>
      <c r="S876" s="184"/>
      <c r="T876" s="185"/>
      <c r="AT876" s="179" t="s">
        <v>224</v>
      </c>
      <c r="AU876" s="179" t="s">
        <v>81</v>
      </c>
      <c r="AV876" s="11" t="s">
        <v>81</v>
      </c>
      <c r="AW876" s="11" t="s">
        <v>36</v>
      </c>
      <c r="AX876" s="11" t="s">
        <v>73</v>
      </c>
      <c r="AY876" s="179" t="s">
        <v>215</v>
      </c>
    </row>
    <row r="877" spans="2:65" s="12" customFormat="1" x14ac:dyDescent="0.3">
      <c r="B877" s="186"/>
      <c r="D877" s="195" t="s">
        <v>224</v>
      </c>
      <c r="E877" s="207" t="s">
        <v>3</v>
      </c>
      <c r="F877" s="208" t="s">
        <v>266</v>
      </c>
      <c r="H877" s="209">
        <v>6</v>
      </c>
      <c r="I877" s="190"/>
      <c r="L877" s="186"/>
      <c r="M877" s="191"/>
      <c r="N877" s="192"/>
      <c r="O877" s="192"/>
      <c r="P877" s="192"/>
      <c r="Q877" s="192"/>
      <c r="R877" s="192"/>
      <c r="S877" s="192"/>
      <c r="T877" s="193"/>
      <c r="AT877" s="187" t="s">
        <v>224</v>
      </c>
      <c r="AU877" s="187" t="s">
        <v>81</v>
      </c>
      <c r="AV877" s="12" t="s">
        <v>229</v>
      </c>
      <c r="AW877" s="12" t="s">
        <v>36</v>
      </c>
      <c r="AX877" s="12" t="s">
        <v>9</v>
      </c>
      <c r="AY877" s="187" t="s">
        <v>215</v>
      </c>
    </row>
    <row r="878" spans="2:65" s="1" customFormat="1" ht="22.5" customHeight="1" x14ac:dyDescent="0.3">
      <c r="B878" s="164"/>
      <c r="C878" s="165" t="s">
        <v>1310</v>
      </c>
      <c r="D878" s="165" t="s">
        <v>217</v>
      </c>
      <c r="E878" s="166" t="s">
        <v>1311</v>
      </c>
      <c r="F878" s="167" t="s">
        <v>1312</v>
      </c>
      <c r="G878" s="168" t="s">
        <v>277</v>
      </c>
      <c r="H878" s="169">
        <v>3.3</v>
      </c>
      <c r="I878" s="170"/>
      <c r="J878" s="171">
        <f>ROUND(I878*H878,0)</f>
        <v>0</v>
      </c>
      <c r="K878" s="167" t="s">
        <v>221</v>
      </c>
      <c r="L878" s="34"/>
      <c r="M878" s="172" t="s">
        <v>3</v>
      </c>
      <c r="N878" s="173" t="s">
        <v>44</v>
      </c>
      <c r="O878" s="35"/>
      <c r="P878" s="174">
        <f>O878*H878</f>
        <v>0</v>
      </c>
      <c r="Q878" s="174">
        <v>0</v>
      </c>
      <c r="R878" s="174">
        <f>Q878*H878</f>
        <v>0</v>
      </c>
      <c r="S878" s="174">
        <v>1.7000000000000001E-2</v>
      </c>
      <c r="T878" s="175">
        <f>S878*H878</f>
        <v>5.6100000000000004E-2</v>
      </c>
      <c r="AR878" s="17" t="s">
        <v>308</v>
      </c>
      <c r="AT878" s="17" t="s">
        <v>217</v>
      </c>
      <c r="AU878" s="17" t="s">
        <v>81</v>
      </c>
      <c r="AY878" s="17" t="s">
        <v>215</v>
      </c>
      <c r="BE878" s="176">
        <f>IF(N878="základní",J878,0)</f>
        <v>0</v>
      </c>
      <c r="BF878" s="176">
        <f>IF(N878="snížená",J878,0)</f>
        <v>0</v>
      </c>
      <c r="BG878" s="176">
        <f>IF(N878="zákl. přenesená",J878,0)</f>
        <v>0</v>
      </c>
      <c r="BH878" s="176">
        <f>IF(N878="sníž. přenesená",J878,0)</f>
        <v>0</v>
      </c>
      <c r="BI878" s="176">
        <f>IF(N878="nulová",J878,0)</f>
        <v>0</v>
      </c>
      <c r="BJ878" s="17" t="s">
        <v>9</v>
      </c>
      <c r="BK878" s="176">
        <f>ROUND(I878*H878,0)</f>
        <v>0</v>
      </c>
      <c r="BL878" s="17" t="s">
        <v>308</v>
      </c>
      <c r="BM878" s="17" t="s">
        <v>1313</v>
      </c>
    </row>
    <row r="879" spans="2:65" s="11" customFormat="1" x14ac:dyDescent="0.3">
      <c r="B879" s="177"/>
      <c r="D879" s="195" t="s">
        <v>224</v>
      </c>
      <c r="E879" s="204" t="s">
        <v>3</v>
      </c>
      <c r="F879" s="205" t="s">
        <v>1314</v>
      </c>
      <c r="H879" s="206">
        <v>3.3</v>
      </c>
      <c r="I879" s="182"/>
      <c r="L879" s="177"/>
      <c r="M879" s="183"/>
      <c r="N879" s="184"/>
      <c r="O879" s="184"/>
      <c r="P879" s="184"/>
      <c r="Q879" s="184"/>
      <c r="R879" s="184"/>
      <c r="S879" s="184"/>
      <c r="T879" s="185"/>
      <c r="AT879" s="179" t="s">
        <v>224</v>
      </c>
      <c r="AU879" s="179" t="s">
        <v>81</v>
      </c>
      <c r="AV879" s="11" t="s">
        <v>81</v>
      </c>
      <c r="AW879" s="11" t="s">
        <v>36</v>
      </c>
      <c r="AX879" s="11" t="s">
        <v>9</v>
      </c>
      <c r="AY879" s="179" t="s">
        <v>215</v>
      </c>
    </row>
    <row r="880" spans="2:65" s="1" customFormat="1" ht="22.5" customHeight="1" x14ac:dyDescent="0.3">
      <c r="B880" s="164"/>
      <c r="C880" s="165" t="s">
        <v>1315</v>
      </c>
      <c r="D880" s="165" t="s">
        <v>217</v>
      </c>
      <c r="E880" s="166" t="s">
        <v>1316</v>
      </c>
      <c r="F880" s="167" t="s">
        <v>1317</v>
      </c>
      <c r="G880" s="168" t="s">
        <v>277</v>
      </c>
      <c r="H880" s="169">
        <v>8.85</v>
      </c>
      <c r="I880" s="170"/>
      <c r="J880" s="171">
        <f>ROUND(I880*H880,0)</f>
        <v>0</v>
      </c>
      <c r="K880" s="167" t="s">
        <v>221</v>
      </c>
      <c r="L880" s="34"/>
      <c r="M880" s="172" t="s">
        <v>3</v>
      </c>
      <c r="N880" s="173" t="s">
        <v>44</v>
      </c>
      <c r="O880" s="35"/>
      <c r="P880" s="174">
        <f>O880*H880</f>
        <v>0</v>
      </c>
      <c r="Q880" s="174">
        <v>3.7599999999999998E-4</v>
      </c>
      <c r="R880" s="174">
        <f>Q880*H880</f>
        <v>3.3275999999999996E-3</v>
      </c>
      <c r="S880" s="174">
        <v>0</v>
      </c>
      <c r="T880" s="175">
        <f>S880*H880</f>
        <v>0</v>
      </c>
      <c r="AR880" s="17" t="s">
        <v>308</v>
      </c>
      <c r="AT880" s="17" t="s">
        <v>217</v>
      </c>
      <c r="AU880" s="17" t="s">
        <v>81</v>
      </c>
      <c r="AY880" s="17" t="s">
        <v>215</v>
      </c>
      <c r="BE880" s="176">
        <f>IF(N880="základní",J880,0)</f>
        <v>0</v>
      </c>
      <c r="BF880" s="176">
        <f>IF(N880="snížená",J880,0)</f>
        <v>0</v>
      </c>
      <c r="BG880" s="176">
        <f>IF(N880="zákl. přenesená",J880,0)</f>
        <v>0</v>
      </c>
      <c r="BH880" s="176">
        <f>IF(N880="sníž. přenesená",J880,0)</f>
        <v>0</v>
      </c>
      <c r="BI880" s="176">
        <f>IF(N880="nulová",J880,0)</f>
        <v>0</v>
      </c>
      <c r="BJ880" s="17" t="s">
        <v>9</v>
      </c>
      <c r="BK880" s="176">
        <f>ROUND(I880*H880,0)</f>
        <v>0</v>
      </c>
      <c r="BL880" s="17" t="s">
        <v>308</v>
      </c>
      <c r="BM880" s="17" t="s">
        <v>1318</v>
      </c>
    </row>
    <row r="881" spans="2:65" s="11" customFormat="1" x14ac:dyDescent="0.3">
      <c r="B881" s="177"/>
      <c r="D881" s="178" t="s">
        <v>224</v>
      </c>
      <c r="E881" s="179" t="s">
        <v>3</v>
      </c>
      <c r="F881" s="180" t="s">
        <v>1314</v>
      </c>
      <c r="H881" s="181">
        <v>3.3</v>
      </c>
      <c r="I881" s="182"/>
      <c r="L881" s="177"/>
      <c r="M881" s="183"/>
      <c r="N881" s="184"/>
      <c r="O881" s="184"/>
      <c r="P881" s="184"/>
      <c r="Q881" s="184"/>
      <c r="R881" s="184"/>
      <c r="S881" s="184"/>
      <c r="T881" s="185"/>
      <c r="AT881" s="179" t="s">
        <v>224</v>
      </c>
      <c r="AU881" s="179" t="s">
        <v>81</v>
      </c>
      <c r="AV881" s="11" t="s">
        <v>81</v>
      </c>
      <c r="AW881" s="11" t="s">
        <v>36</v>
      </c>
      <c r="AX881" s="11" t="s">
        <v>73</v>
      </c>
      <c r="AY881" s="179" t="s">
        <v>215</v>
      </c>
    </row>
    <row r="882" spans="2:65" s="11" customFormat="1" x14ac:dyDescent="0.3">
      <c r="B882" s="177"/>
      <c r="D882" s="178" t="s">
        <v>224</v>
      </c>
      <c r="E882" s="179" t="s">
        <v>3</v>
      </c>
      <c r="F882" s="180" t="s">
        <v>1319</v>
      </c>
      <c r="H882" s="181">
        <v>5.55</v>
      </c>
      <c r="I882" s="182"/>
      <c r="L882" s="177"/>
      <c r="M882" s="183"/>
      <c r="N882" s="184"/>
      <c r="O882" s="184"/>
      <c r="P882" s="184"/>
      <c r="Q882" s="184"/>
      <c r="R882" s="184"/>
      <c r="S882" s="184"/>
      <c r="T882" s="185"/>
      <c r="AT882" s="179" t="s">
        <v>224</v>
      </c>
      <c r="AU882" s="179" t="s">
        <v>81</v>
      </c>
      <c r="AV882" s="11" t="s">
        <v>81</v>
      </c>
      <c r="AW882" s="11" t="s">
        <v>36</v>
      </c>
      <c r="AX882" s="11" t="s">
        <v>73</v>
      </c>
      <c r="AY882" s="179" t="s">
        <v>215</v>
      </c>
    </row>
    <row r="883" spans="2:65" s="12" customFormat="1" x14ac:dyDescent="0.3">
      <c r="B883" s="186"/>
      <c r="D883" s="195" t="s">
        <v>224</v>
      </c>
      <c r="E883" s="207" t="s">
        <v>3</v>
      </c>
      <c r="F883" s="208" t="s">
        <v>266</v>
      </c>
      <c r="H883" s="209">
        <v>8.85</v>
      </c>
      <c r="I883" s="190"/>
      <c r="L883" s="186"/>
      <c r="M883" s="191"/>
      <c r="N883" s="192"/>
      <c r="O883" s="192"/>
      <c r="P883" s="192"/>
      <c r="Q883" s="192"/>
      <c r="R883" s="192"/>
      <c r="S883" s="192"/>
      <c r="T883" s="193"/>
      <c r="AT883" s="187" t="s">
        <v>224</v>
      </c>
      <c r="AU883" s="187" t="s">
        <v>81</v>
      </c>
      <c r="AV883" s="12" t="s">
        <v>229</v>
      </c>
      <c r="AW883" s="12" t="s">
        <v>36</v>
      </c>
      <c r="AX883" s="12" t="s">
        <v>9</v>
      </c>
      <c r="AY883" s="187" t="s">
        <v>215</v>
      </c>
    </row>
    <row r="884" spans="2:65" s="1" customFormat="1" ht="22.5" customHeight="1" x14ac:dyDescent="0.3">
      <c r="B884" s="164"/>
      <c r="C884" s="210" t="s">
        <v>1320</v>
      </c>
      <c r="D884" s="210" t="s">
        <v>486</v>
      </c>
      <c r="E884" s="211" t="s">
        <v>1321</v>
      </c>
      <c r="F884" s="212" t="s">
        <v>1322</v>
      </c>
      <c r="G884" s="213" t="s">
        <v>277</v>
      </c>
      <c r="H884" s="214">
        <v>5.55</v>
      </c>
      <c r="I884" s="215"/>
      <c r="J884" s="216">
        <f>ROUND(I884*H884,0)</f>
        <v>0</v>
      </c>
      <c r="K884" s="212" t="s">
        <v>3</v>
      </c>
      <c r="L884" s="217"/>
      <c r="M884" s="218" t="s">
        <v>3</v>
      </c>
      <c r="N884" s="219" t="s">
        <v>44</v>
      </c>
      <c r="O884" s="35"/>
      <c r="P884" s="174">
        <f>O884*H884</f>
        <v>0</v>
      </c>
      <c r="Q884" s="174">
        <v>0.05</v>
      </c>
      <c r="R884" s="174">
        <f>Q884*H884</f>
        <v>0.27750000000000002</v>
      </c>
      <c r="S884" s="174">
        <v>0</v>
      </c>
      <c r="T884" s="175">
        <f>S884*H884</f>
        <v>0</v>
      </c>
      <c r="AR884" s="17" t="s">
        <v>417</v>
      </c>
      <c r="AT884" s="17" t="s">
        <v>486</v>
      </c>
      <c r="AU884" s="17" t="s">
        <v>81</v>
      </c>
      <c r="AY884" s="17" t="s">
        <v>215</v>
      </c>
      <c r="BE884" s="176">
        <f>IF(N884="základní",J884,0)</f>
        <v>0</v>
      </c>
      <c r="BF884" s="176">
        <f>IF(N884="snížená",J884,0)</f>
        <v>0</v>
      </c>
      <c r="BG884" s="176">
        <f>IF(N884="zákl. přenesená",J884,0)</f>
        <v>0</v>
      </c>
      <c r="BH884" s="176">
        <f>IF(N884="sníž. přenesená",J884,0)</f>
        <v>0</v>
      </c>
      <c r="BI884" s="176">
        <f>IF(N884="nulová",J884,0)</f>
        <v>0</v>
      </c>
      <c r="BJ884" s="17" t="s">
        <v>9</v>
      </c>
      <c r="BK884" s="176">
        <f>ROUND(I884*H884,0)</f>
        <v>0</v>
      </c>
      <c r="BL884" s="17" t="s">
        <v>308</v>
      </c>
      <c r="BM884" s="17" t="s">
        <v>1323</v>
      </c>
    </row>
    <row r="885" spans="2:65" s="11" customFormat="1" x14ac:dyDescent="0.3">
      <c r="B885" s="177"/>
      <c r="D885" s="195" t="s">
        <v>224</v>
      </c>
      <c r="E885" s="204" t="s">
        <v>3</v>
      </c>
      <c r="F885" s="205" t="s">
        <v>1319</v>
      </c>
      <c r="H885" s="206">
        <v>5.55</v>
      </c>
      <c r="I885" s="182"/>
      <c r="L885" s="177"/>
      <c r="M885" s="183"/>
      <c r="N885" s="184"/>
      <c r="O885" s="184"/>
      <c r="P885" s="184"/>
      <c r="Q885" s="184"/>
      <c r="R885" s="184"/>
      <c r="S885" s="184"/>
      <c r="T885" s="185"/>
      <c r="AT885" s="179" t="s">
        <v>224</v>
      </c>
      <c r="AU885" s="179" t="s">
        <v>81</v>
      </c>
      <c r="AV885" s="11" t="s">
        <v>81</v>
      </c>
      <c r="AW885" s="11" t="s">
        <v>36</v>
      </c>
      <c r="AX885" s="11" t="s">
        <v>9</v>
      </c>
      <c r="AY885" s="179" t="s">
        <v>215</v>
      </c>
    </row>
    <row r="886" spans="2:65" s="1" customFormat="1" ht="22.5" customHeight="1" x14ac:dyDescent="0.3">
      <c r="B886" s="164"/>
      <c r="C886" s="210" t="s">
        <v>1324</v>
      </c>
      <c r="D886" s="210" t="s">
        <v>486</v>
      </c>
      <c r="E886" s="211" t="s">
        <v>1325</v>
      </c>
      <c r="F886" s="212" t="s">
        <v>1326</v>
      </c>
      <c r="G886" s="213" t="s">
        <v>277</v>
      </c>
      <c r="H886" s="214">
        <v>3.3</v>
      </c>
      <c r="I886" s="215"/>
      <c r="J886" s="216">
        <f>ROUND(I886*H886,0)</f>
        <v>0</v>
      </c>
      <c r="K886" s="212" t="s">
        <v>3</v>
      </c>
      <c r="L886" s="217"/>
      <c r="M886" s="218" t="s">
        <v>3</v>
      </c>
      <c r="N886" s="219" t="s">
        <v>44</v>
      </c>
      <c r="O886" s="35"/>
      <c r="P886" s="174">
        <f>O886*H886</f>
        <v>0</v>
      </c>
      <c r="Q886" s="174">
        <v>0.05</v>
      </c>
      <c r="R886" s="174">
        <f>Q886*H886</f>
        <v>0.16500000000000001</v>
      </c>
      <c r="S886" s="174">
        <v>0</v>
      </c>
      <c r="T886" s="175">
        <f>S886*H886</f>
        <v>0</v>
      </c>
      <c r="AR886" s="17" t="s">
        <v>417</v>
      </c>
      <c r="AT886" s="17" t="s">
        <v>486</v>
      </c>
      <c r="AU886" s="17" t="s">
        <v>81</v>
      </c>
      <c r="AY886" s="17" t="s">
        <v>215</v>
      </c>
      <c r="BE886" s="176">
        <f>IF(N886="základní",J886,0)</f>
        <v>0</v>
      </c>
      <c r="BF886" s="176">
        <f>IF(N886="snížená",J886,0)</f>
        <v>0</v>
      </c>
      <c r="BG886" s="176">
        <f>IF(N886="zákl. přenesená",J886,0)</f>
        <v>0</v>
      </c>
      <c r="BH886" s="176">
        <f>IF(N886="sníž. přenesená",J886,0)</f>
        <v>0</v>
      </c>
      <c r="BI886" s="176">
        <f>IF(N886="nulová",J886,0)</f>
        <v>0</v>
      </c>
      <c r="BJ886" s="17" t="s">
        <v>9</v>
      </c>
      <c r="BK886" s="176">
        <f>ROUND(I886*H886,0)</f>
        <v>0</v>
      </c>
      <c r="BL886" s="17" t="s">
        <v>308</v>
      </c>
      <c r="BM886" s="17" t="s">
        <v>1327</v>
      </c>
    </row>
    <row r="887" spans="2:65" s="11" customFormat="1" x14ac:dyDescent="0.3">
      <c r="B887" s="177"/>
      <c r="D887" s="195" t="s">
        <v>224</v>
      </c>
      <c r="E887" s="204" t="s">
        <v>3</v>
      </c>
      <c r="F887" s="205" t="s">
        <v>1314</v>
      </c>
      <c r="H887" s="206">
        <v>3.3</v>
      </c>
      <c r="I887" s="182"/>
      <c r="L887" s="177"/>
      <c r="M887" s="183"/>
      <c r="N887" s="184"/>
      <c r="O887" s="184"/>
      <c r="P887" s="184"/>
      <c r="Q887" s="184"/>
      <c r="R887" s="184"/>
      <c r="S887" s="184"/>
      <c r="T887" s="185"/>
      <c r="AT887" s="179" t="s">
        <v>224</v>
      </c>
      <c r="AU887" s="179" t="s">
        <v>81</v>
      </c>
      <c r="AV887" s="11" t="s">
        <v>81</v>
      </c>
      <c r="AW887" s="11" t="s">
        <v>36</v>
      </c>
      <c r="AX887" s="11" t="s">
        <v>9</v>
      </c>
      <c r="AY887" s="179" t="s">
        <v>215</v>
      </c>
    </row>
    <row r="888" spans="2:65" s="1" customFormat="1" ht="22.5" customHeight="1" x14ac:dyDescent="0.3">
      <c r="B888" s="164"/>
      <c r="C888" s="165" t="s">
        <v>1328</v>
      </c>
      <c r="D888" s="165" t="s">
        <v>217</v>
      </c>
      <c r="E888" s="166" t="s">
        <v>1329</v>
      </c>
      <c r="F888" s="167" t="s">
        <v>1330</v>
      </c>
      <c r="G888" s="168" t="s">
        <v>250</v>
      </c>
      <c r="H888" s="169">
        <v>0.99099999999999999</v>
      </c>
      <c r="I888" s="170"/>
      <c r="J888" s="171">
        <f>ROUND(I888*H888,0)</f>
        <v>0</v>
      </c>
      <c r="K888" s="167" t="s">
        <v>221</v>
      </c>
      <c r="L888" s="34"/>
      <c r="M888" s="172" t="s">
        <v>3</v>
      </c>
      <c r="N888" s="173" t="s">
        <v>44</v>
      </c>
      <c r="O888" s="35"/>
      <c r="P888" s="174">
        <f>O888*H888</f>
        <v>0</v>
      </c>
      <c r="Q888" s="174">
        <v>0</v>
      </c>
      <c r="R888" s="174">
        <f>Q888*H888</f>
        <v>0</v>
      </c>
      <c r="S888" s="174">
        <v>0</v>
      </c>
      <c r="T888" s="175">
        <f>S888*H888</f>
        <v>0</v>
      </c>
      <c r="AR888" s="17" t="s">
        <v>308</v>
      </c>
      <c r="AT888" s="17" t="s">
        <v>217</v>
      </c>
      <c r="AU888" s="17" t="s">
        <v>81</v>
      </c>
      <c r="AY888" s="17" t="s">
        <v>215</v>
      </c>
      <c r="BE888" s="176">
        <f>IF(N888="základní",J888,0)</f>
        <v>0</v>
      </c>
      <c r="BF888" s="176">
        <f>IF(N888="snížená",J888,0)</f>
        <v>0</v>
      </c>
      <c r="BG888" s="176">
        <f>IF(N888="zákl. přenesená",J888,0)</f>
        <v>0</v>
      </c>
      <c r="BH888" s="176">
        <f>IF(N888="sníž. přenesená",J888,0)</f>
        <v>0</v>
      </c>
      <c r="BI888" s="176">
        <f>IF(N888="nulová",J888,0)</f>
        <v>0</v>
      </c>
      <c r="BJ888" s="17" t="s">
        <v>9</v>
      </c>
      <c r="BK888" s="176">
        <f>ROUND(I888*H888,0)</f>
        <v>0</v>
      </c>
      <c r="BL888" s="17" t="s">
        <v>308</v>
      </c>
      <c r="BM888" s="17" t="s">
        <v>1331</v>
      </c>
    </row>
    <row r="889" spans="2:65" s="10" customFormat="1" ht="29.85" customHeight="1" x14ac:dyDescent="0.3">
      <c r="B889" s="150"/>
      <c r="D889" s="161" t="s">
        <v>72</v>
      </c>
      <c r="E889" s="162" t="s">
        <v>1332</v>
      </c>
      <c r="F889" s="162" t="s">
        <v>1333</v>
      </c>
      <c r="I889" s="153"/>
      <c r="J889" s="163">
        <f>BK889</f>
        <v>0</v>
      </c>
      <c r="L889" s="150"/>
      <c r="M889" s="155"/>
      <c r="N889" s="156"/>
      <c r="O889" s="156"/>
      <c r="P889" s="157">
        <f>SUM(P890:P917)</f>
        <v>0</v>
      </c>
      <c r="Q889" s="156"/>
      <c r="R889" s="157">
        <f>SUM(R890:R917)</f>
        <v>2.5072689999999995</v>
      </c>
      <c r="S889" s="156"/>
      <c r="T889" s="158">
        <f>SUM(T890:T917)</f>
        <v>0</v>
      </c>
      <c r="AR889" s="151" t="s">
        <v>81</v>
      </c>
      <c r="AT889" s="159" t="s">
        <v>72</v>
      </c>
      <c r="AU889" s="159" t="s">
        <v>9</v>
      </c>
      <c r="AY889" s="151" t="s">
        <v>215</v>
      </c>
      <c r="BK889" s="160">
        <f>SUM(BK890:BK917)</f>
        <v>0</v>
      </c>
    </row>
    <row r="890" spans="2:65" s="1" customFormat="1" ht="22.5" customHeight="1" x14ac:dyDescent="0.3">
      <c r="B890" s="164"/>
      <c r="C890" s="165" t="s">
        <v>1334</v>
      </c>
      <c r="D890" s="165" t="s">
        <v>217</v>
      </c>
      <c r="E890" s="166" t="s">
        <v>1335</v>
      </c>
      <c r="F890" s="167" t="s">
        <v>1336</v>
      </c>
      <c r="G890" s="168" t="s">
        <v>277</v>
      </c>
      <c r="H890" s="169">
        <v>25.754999999999999</v>
      </c>
      <c r="I890" s="170"/>
      <c r="J890" s="171">
        <f>ROUND(I890*H890,0)</f>
        <v>0</v>
      </c>
      <c r="K890" s="167" t="s">
        <v>221</v>
      </c>
      <c r="L890" s="34"/>
      <c r="M890" s="172" t="s">
        <v>3</v>
      </c>
      <c r="N890" s="173" t="s">
        <v>44</v>
      </c>
      <c r="O890" s="35"/>
      <c r="P890" s="174">
        <f>O890*H890</f>
        <v>0</v>
      </c>
      <c r="Q890" s="174">
        <v>3.7000000000000002E-3</v>
      </c>
      <c r="R890" s="174">
        <f>Q890*H890</f>
        <v>9.5293500000000003E-2</v>
      </c>
      <c r="S890" s="174">
        <v>0</v>
      </c>
      <c r="T890" s="175">
        <f>S890*H890</f>
        <v>0</v>
      </c>
      <c r="AR890" s="17" t="s">
        <v>308</v>
      </c>
      <c r="AT890" s="17" t="s">
        <v>217</v>
      </c>
      <c r="AU890" s="17" t="s">
        <v>81</v>
      </c>
      <c r="AY890" s="17" t="s">
        <v>215</v>
      </c>
      <c r="BE890" s="176">
        <f>IF(N890="základní",J890,0)</f>
        <v>0</v>
      </c>
      <c r="BF890" s="176">
        <f>IF(N890="snížená",J890,0)</f>
        <v>0</v>
      </c>
      <c r="BG890" s="176">
        <f>IF(N890="zákl. přenesená",J890,0)</f>
        <v>0</v>
      </c>
      <c r="BH890" s="176">
        <f>IF(N890="sníž. přenesená",J890,0)</f>
        <v>0</v>
      </c>
      <c r="BI890" s="176">
        <f>IF(N890="nulová",J890,0)</f>
        <v>0</v>
      </c>
      <c r="BJ890" s="17" t="s">
        <v>9</v>
      </c>
      <c r="BK890" s="176">
        <f>ROUND(I890*H890,0)</f>
        <v>0</v>
      </c>
      <c r="BL890" s="17" t="s">
        <v>308</v>
      </c>
      <c r="BM890" s="17" t="s">
        <v>1337</v>
      </c>
    </row>
    <row r="891" spans="2:65" s="11" customFormat="1" x14ac:dyDescent="0.3">
      <c r="B891" s="177"/>
      <c r="D891" s="178" t="s">
        <v>224</v>
      </c>
      <c r="E891" s="179" t="s">
        <v>3</v>
      </c>
      <c r="F891" s="180" t="s">
        <v>1338</v>
      </c>
      <c r="H891" s="181">
        <v>12</v>
      </c>
      <c r="I891" s="182"/>
      <c r="L891" s="177"/>
      <c r="M891" s="183"/>
      <c r="N891" s="184"/>
      <c r="O891" s="184"/>
      <c r="P891" s="184"/>
      <c r="Q891" s="184"/>
      <c r="R891" s="184"/>
      <c r="S891" s="184"/>
      <c r="T891" s="185"/>
      <c r="AT891" s="179" t="s">
        <v>224</v>
      </c>
      <c r="AU891" s="179" t="s">
        <v>81</v>
      </c>
      <c r="AV891" s="11" t="s">
        <v>81</v>
      </c>
      <c r="AW891" s="11" t="s">
        <v>36</v>
      </c>
      <c r="AX891" s="11" t="s">
        <v>73</v>
      </c>
      <c r="AY891" s="179" t="s">
        <v>215</v>
      </c>
    </row>
    <row r="892" spans="2:65" s="11" customFormat="1" x14ac:dyDescent="0.3">
      <c r="B892" s="177"/>
      <c r="D892" s="178" t="s">
        <v>224</v>
      </c>
      <c r="E892" s="179" t="s">
        <v>3</v>
      </c>
      <c r="F892" s="180" t="s">
        <v>131</v>
      </c>
      <c r="H892" s="181">
        <v>8.2249999999999996</v>
      </c>
      <c r="I892" s="182"/>
      <c r="L892" s="177"/>
      <c r="M892" s="183"/>
      <c r="N892" s="184"/>
      <c r="O892" s="184"/>
      <c r="P892" s="184"/>
      <c r="Q892" s="184"/>
      <c r="R892" s="184"/>
      <c r="S892" s="184"/>
      <c r="T892" s="185"/>
      <c r="AT892" s="179" t="s">
        <v>224</v>
      </c>
      <c r="AU892" s="179" t="s">
        <v>81</v>
      </c>
      <c r="AV892" s="11" t="s">
        <v>81</v>
      </c>
      <c r="AW892" s="11" t="s">
        <v>36</v>
      </c>
      <c r="AX892" s="11" t="s">
        <v>73</v>
      </c>
      <c r="AY892" s="179" t="s">
        <v>215</v>
      </c>
    </row>
    <row r="893" spans="2:65" s="11" customFormat="1" x14ac:dyDescent="0.3">
      <c r="B893" s="177"/>
      <c r="D893" s="178" t="s">
        <v>224</v>
      </c>
      <c r="E893" s="179" t="s">
        <v>3</v>
      </c>
      <c r="F893" s="180" t="s">
        <v>133</v>
      </c>
      <c r="H893" s="181">
        <v>5.53</v>
      </c>
      <c r="I893" s="182"/>
      <c r="L893" s="177"/>
      <c r="M893" s="183"/>
      <c r="N893" s="184"/>
      <c r="O893" s="184"/>
      <c r="P893" s="184"/>
      <c r="Q893" s="184"/>
      <c r="R893" s="184"/>
      <c r="S893" s="184"/>
      <c r="T893" s="185"/>
      <c r="AT893" s="179" t="s">
        <v>224</v>
      </c>
      <c r="AU893" s="179" t="s">
        <v>81</v>
      </c>
      <c r="AV893" s="11" t="s">
        <v>81</v>
      </c>
      <c r="AW893" s="11" t="s">
        <v>36</v>
      </c>
      <c r="AX893" s="11" t="s">
        <v>73</v>
      </c>
      <c r="AY893" s="179" t="s">
        <v>215</v>
      </c>
    </row>
    <row r="894" spans="2:65" s="12" customFormat="1" x14ac:dyDescent="0.3">
      <c r="B894" s="186"/>
      <c r="D894" s="195" t="s">
        <v>224</v>
      </c>
      <c r="E894" s="207" t="s">
        <v>3</v>
      </c>
      <c r="F894" s="208" t="s">
        <v>266</v>
      </c>
      <c r="H894" s="209">
        <v>25.754999999999999</v>
      </c>
      <c r="I894" s="190"/>
      <c r="L894" s="186"/>
      <c r="M894" s="191"/>
      <c r="N894" s="192"/>
      <c r="O894" s="192"/>
      <c r="P894" s="192"/>
      <c r="Q894" s="192"/>
      <c r="R894" s="192"/>
      <c r="S894" s="192"/>
      <c r="T894" s="193"/>
      <c r="AT894" s="187" t="s">
        <v>224</v>
      </c>
      <c r="AU894" s="187" t="s">
        <v>81</v>
      </c>
      <c r="AV894" s="12" t="s">
        <v>229</v>
      </c>
      <c r="AW894" s="12" t="s">
        <v>36</v>
      </c>
      <c r="AX894" s="12" t="s">
        <v>9</v>
      </c>
      <c r="AY894" s="187" t="s">
        <v>215</v>
      </c>
    </row>
    <row r="895" spans="2:65" s="1" customFormat="1" ht="22.5" customHeight="1" x14ac:dyDescent="0.3">
      <c r="B895" s="164"/>
      <c r="C895" s="210" t="s">
        <v>1339</v>
      </c>
      <c r="D895" s="210" t="s">
        <v>486</v>
      </c>
      <c r="E895" s="211" t="s">
        <v>1340</v>
      </c>
      <c r="F895" s="212" t="s">
        <v>1341</v>
      </c>
      <c r="G895" s="213" t="s">
        <v>277</v>
      </c>
      <c r="H895" s="214">
        <v>28.331</v>
      </c>
      <c r="I895" s="215"/>
      <c r="J895" s="216">
        <f>ROUND(I895*H895,0)</f>
        <v>0</v>
      </c>
      <c r="K895" s="212" t="s">
        <v>221</v>
      </c>
      <c r="L895" s="217"/>
      <c r="M895" s="218" t="s">
        <v>3</v>
      </c>
      <c r="N895" s="219" t="s">
        <v>44</v>
      </c>
      <c r="O895" s="35"/>
      <c r="P895" s="174">
        <f>O895*H895</f>
        <v>0</v>
      </c>
      <c r="Q895" s="174">
        <v>5.8999999999999997E-2</v>
      </c>
      <c r="R895" s="174">
        <f>Q895*H895</f>
        <v>1.6715289999999998</v>
      </c>
      <c r="S895" s="174">
        <v>0</v>
      </c>
      <c r="T895" s="175">
        <f>S895*H895</f>
        <v>0</v>
      </c>
      <c r="AR895" s="17" t="s">
        <v>417</v>
      </c>
      <c r="AT895" s="17" t="s">
        <v>486</v>
      </c>
      <c r="AU895" s="17" t="s">
        <v>81</v>
      </c>
      <c r="AY895" s="17" t="s">
        <v>215</v>
      </c>
      <c r="BE895" s="176">
        <f>IF(N895="základní",J895,0)</f>
        <v>0</v>
      </c>
      <c r="BF895" s="176">
        <f>IF(N895="snížená",J895,0)</f>
        <v>0</v>
      </c>
      <c r="BG895" s="176">
        <f>IF(N895="zákl. přenesená",J895,0)</f>
        <v>0</v>
      </c>
      <c r="BH895" s="176">
        <f>IF(N895="sníž. přenesená",J895,0)</f>
        <v>0</v>
      </c>
      <c r="BI895" s="176">
        <f>IF(N895="nulová",J895,0)</f>
        <v>0</v>
      </c>
      <c r="BJ895" s="17" t="s">
        <v>9</v>
      </c>
      <c r="BK895" s="176">
        <f>ROUND(I895*H895,0)</f>
        <v>0</v>
      </c>
      <c r="BL895" s="17" t="s">
        <v>308</v>
      </c>
      <c r="BM895" s="17" t="s">
        <v>1342</v>
      </c>
    </row>
    <row r="896" spans="2:65" s="11" customFormat="1" x14ac:dyDescent="0.3">
      <c r="B896" s="177"/>
      <c r="D896" s="178" t="s">
        <v>224</v>
      </c>
      <c r="E896" s="179" t="s">
        <v>3</v>
      </c>
      <c r="F896" s="180" t="s">
        <v>1343</v>
      </c>
      <c r="H896" s="181">
        <v>13.2</v>
      </c>
      <c r="I896" s="182"/>
      <c r="L896" s="177"/>
      <c r="M896" s="183"/>
      <c r="N896" s="184"/>
      <c r="O896" s="184"/>
      <c r="P896" s="184"/>
      <c r="Q896" s="184"/>
      <c r="R896" s="184"/>
      <c r="S896" s="184"/>
      <c r="T896" s="185"/>
      <c r="AT896" s="179" t="s">
        <v>224</v>
      </c>
      <c r="AU896" s="179" t="s">
        <v>81</v>
      </c>
      <c r="AV896" s="11" t="s">
        <v>81</v>
      </c>
      <c r="AW896" s="11" t="s">
        <v>36</v>
      </c>
      <c r="AX896" s="11" t="s">
        <v>73</v>
      </c>
      <c r="AY896" s="179" t="s">
        <v>215</v>
      </c>
    </row>
    <row r="897" spans="2:65" s="11" customFormat="1" x14ac:dyDescent="0.3">
      <c r="B897" s="177"/>
      <c r="D897" s="178" t="s">
        <v>224</v>
      </c>
      <c r="E897" s="179" t="s">
        <v>3</v>
      </c>
      <c r="F897" s="180" t="s">
        <v>1344</v>
      </c>
      <c r="H897" s="181">
        <v>9.048</v>
      </c>
      <c r="I897" s="182"/>
      <c r="L897" s="177"/>
      <c r="M897" s="183"/>
      <c r="N897" s="184"/>
      <c r="O897" s="184"/>
      <c r="P897" s="184"/>
      <c r="Q897" s="184"/>
      <c r="R897" s="184"/>
      <c r="S897" s="184"/>
      <c r="T897" s="185"/>
      <c r="AT897" s="179" t="s">
        <v>224</v>
      </c>
      <c r="AU897" s="179" t="s">
        <v>81</v>
      </c>
      <c r="AV897" s="11" t="s">
        <v>81</v>
      </c>
      <c r="AW897" s="11" t="s">
        <v>36</v>
      </c>
      <c r="AX897" s="11" t="s">
        <v>73</v>
      </c>
      <c r="AY897" s="179" t="s">
        <v>215</v>
      </c>
    </row>
    <row r="898" spans="2:65" s="11" customFormat="1" x14ac:dyDescent="0.3">
      <c r="B898" s="177"/>
      <c r="D898" s="178" t="s">
        <v>224</v>
      </c>
      <c r="E898" s="179" t="s">
        <v>3</v>
      </c>
      <c r="F898" s="180" t="s">
        <v>1345</v>
      </c>
      <c r="H898" s="181">
        <v>6.0830000000000002</v>
      </c>
      <c r="I898" s="182"/>
      <c r="L898" s="177"/>
      <c r="M898" s="183"/>
      <c r="N898" s="184"/>
      <c r="O898" s="184"/>
      <c r="P898" s="184"/>
      <c r="Q898" s="184"/>
      <c r="R898" s="184"/>
      <c r="S898" s="184"/>
      <c r="T898" s="185"/>
      <c r="AT898" s="179" t="s">
        <v>224</v>
      </c>
      <c r="AU898" s="179" t="s">
        <v>81</v>
      </c>
      <c r="AV898" s="11" t="s">
        <v>81</v>
      </c>
      <c r="AW898" s="11" t="s">
        <v>36</v>
      </c>
      <c r="AX898" s="11" t="s">
        <v>73</v>
      </c>
      <c r="AY898" s="179" t="s">
        <v>215</v>
      </c>
    </row>
    <row r="899" spans="2:65" s="12" customFormat="1" x14ac:dyDescent="0.3">
      <c r="B899" s="186"/>
      <c r="D899" s="195" t="s">
        <v>224</v>
      </c>
      <c r="E899" s="207" t="s">
        <v>3</v>
      </c>
      <c r="F899" s="208" t="s">
        <v>266</v>
      </c>
      <c r="H899" s="209">
        <v>28.331</v>
      </c>
      <c r="I899" s="190"/>
      <c r="L899" s="186"/>
      <c r="M899" s="191"/>
      <c r="N899" s="192"/>
      <c r="O899" s="192"/>
      <c r="P899" s="192"/>
      <c r="Q899" s="192"/>
      <c r="R899" s="192"/>
      <c r="S899" s="192"/>
      <c r="T899" s="193"/>
      <c r="AT899" s="187" t="s">
        <v>224</v>
      </c>
      <c r="AU899" s="187" t="s">
        <v>81</v>
      </c>
      <c r="AV899" s="12" t="s">
        <v>229</v>
      </c>
      <c r="AW899" s="12" t="s">
        <v>36</v>
      </c>
      <c r="AX899" s="12" t="s">
        <v>9</v>
      </c>
      <c r="AY899" s="187" t="s">
        <v>215</v>
      </c>
    </row>
    <row r="900" spans="2:65" s="1" customFormat="1" ht="22.5" customHeight="1" x14ac:dyDescent="0.3">
      <c r="B900" s="164"/>
      <c r="C900" s="165" t="s">
        <v>1346</v>
      </c>
      <c r="D900" s="165" t="s">
        <v>217</v>
      </c>
      <c r="E900" s="166" t="s">
        <v>1347</v>
      </c>
      <c r="F900" s="167" t="s">
        <v>1348</v>
      </c>
      <c r="G900" s="168" t="s">
        <v>277</v>
      </c>
      <c r="H900" s="169">
        <v>28.4</v>
      </c>
      <c r="I900" s="170"/>
      <c r="J900" s="171">
        <f>ROUND(I900*H900,0)</f>
        <v>0</v>
      </c>
      <c r="K900" s="167" t="s">
        <v>221</v>
      </c>
      <c r="L900" s="34"/>
      <c r="M900" s="172" t="s">
        <v>3</v>
      </c>
      <c r="N900" s="173" t="s">
        <v>44</v>
      </c>
      <c r="O900" s="35"/>
      <c r="P900" s="174">
        <f>O900*H900</f>
        <v>0</v>
      </c>
      <c r="Q900" s="174">
        <v>3.5000000000000001E-3</v>
      </c>
      <c r="R900" s="174">
        <f>Q900*H900</f>
        <v>9.9400000000000002E-2</v>
      </c>
      <c r="S900" s="174">
        <v>0</v>
      </c>
      <c r="T900" s="175">
        <f>S900*H900</f>
        <v>0</v>
      </c>
      <c r="AR900" s="17" t="s">
        <v>308</v>
      </c>
      <c r="AT900" s="17" t="s">
        <v>217</v>
      </c>
      <c r="AU900" s="17" t="s">
        <v>81</v>
      </c>
      <c r="AY900" s="17" t="s">
        <v>215</v>
      </c>
      <c r="BE900" s="176">
        <f>IF(N900="základní",J900,0)</f>
        <v>0</v>
      </c>
      <c r="BF900" s="176">
        <f>IF(N900="snížená",J900,0)</f>
        <v>0</v>
      </c>
      <c r="BG900" s="176">
        <f>IF(N900="zákl. přenesená",J900,0)</f>
        <v>0</v>
      </c>
      <c r="BH900" s="176">
        <f>IF(N900="sníž. přenesená",J900,0)</f>
        <v>0</v>
      </c>
      <c r="BI900" s="176">
        <f>IF(N900="nulová",J900,0)</f>
        <v>0</v>
      </c>
      <c r="BJ900" s="17" t="s">
        <v>9</v>
      </c>
      <c r="BK900" s="176">
        <f>ROUND(I900*H900,0)</f>
        <v>0</v>
      </c>
      <c r="BL900" s="17" t="s">
        <v>308</v>
      </c>
      <c r="BM900" s="17" t="s">
        <v>1349</v>
      </c>
    </row>
    <row r="901" spans="2:65" s="11" customFormat="1" x14ac:dyDescent="0.3">
      <c r="B901" s="177"/>
      <c r="D901" s="178" t="s">
        <v>224</v>
      </c>
      <c r="E901" s="179" t="s">
        <v>3</v>
      </c>
      <c r="F901" s="180" t="s">
        <v>121</v>
      </c>
      <c r="H901" s="181">
        <v>24.3</v>
      </c>
      <c r="I901" s="182"/>
      <c r="L901" s="177"/>
      <c r="M901" s="183"/>
      <c r="N901" s="184"/>
      <c r="O901" s="184"/>
      <c r="P901" s="184"/>
      <c r="Q901" s="184"/>
      <c r="R901" s="184"/>
      <c r="S901" s="184"/>
      <c r="T901" s="185"/>
      <c r="AT901" s="179" t="s">
        <v>224</v>
      </c>
      <c r="AU901" s="179" t="s">
        <v>81</v>
      </c>
      <c r="AV901" s="11" t="s">
        <v>81</v>
      </c>
      <c r="AW901" s="11" t="s">
        <v>36</v>
      </c>
      <c r="AX901" s="11" t="s">
        <v>73</v>
      </c>
      <c r="AY901" s="179" t="s">
        <v>215</v>
      </c>
    </row>
    <row r="902" spans="2:65" s="11" customFormat="1" x14ac:dyDescent="0.3">
      <c r="B902" s="177"/>
      <c r="D902" s="178" t="s">
        <v>224</v>
      </c>
      <c r="E902" s="179" t="s">
        <v>3</v>
      </c>
      <c r="F902" s="180" t="s">
        <v>123</v>
      </c>
      <c r="H902" s="181">
        <v>4.0999999999999996</v>
      </c>
      <c r="I902" s="182"/>
      <c r="L902" s="177"/>
      <c r="M902" s="183"/>
      <c r="N902" s="184"/>
      <c r="O902" s="184"/>
      <c r="P902" s="184"/>
      <c r="Q902" s="184"/>
      <c r="R902" s="184"/>
      <c r="S902" s="184"/>
      <c r="T902" s="185"/>
      <c r="AT902" s="179" t="s">
        <v>224</v>
      </c>
      <c r="AU902" s="179" t="s">
        <v>81</v>
      </c>
      <c r="AV902" s="11" t="s">
        <v>81</v>
      </c>
      <c r="AW902" s="11" t="s">
        <v>36</v>
      </c>
      <c r="AX902" s="11" t="s">
        <v>73</v>
      </c>
      <c r="AY902" s="179" t="s">
        <v>215</v>
      </c>
    </row>
    <row r="903" spans="2:65" s="12" customFormat="1" x14ac:dyDescent="0.3">
      <c r="B903" s="186"/>
      <c r="D903" s="195" t="s">
        <v>224</v>
      </c>
      <c r="E903" s="207" t="s">
        <v>3</v>
      </c>
      <c r="F903" s="208" t="s">
        <v>266</v>
      </c>
      <c r="H903" s="209">
        <v>28.4</v>
      </c>
      <c r="I903" s="190"/>
      <c r="L903" s="186"/>
      <c r="M903" s="191"/>
      <c r="N903" s="192"/>
      <c r="O903" s="192"/>
      <c r="P903" s="192"/>
      <c r="Q903" s="192"/>
      <c r="R903" s="192"/>
      <c r="S903" s="192"/>
      <c r="T903" s="193"/>
      <c r="AT903" s="187" t="s">
        <v>224</v>
      </c>
      <c r="AU903" s="187" t="s">
        <v>81</v>
      </c>
      <c r="AV903" s="12" t="s">
        <v>229</v>
      </c>
      <c r="AW903" s="12" t="s">
        <v>36</v>
      </c>
      <c r="AX903" s="12" t="s">
        <v>9</v>
      </c>
      <c r="AY903" s="187" t="s">
        <v>215</v>
      </c>
    </row>
    <row r="904" spans="2:65" s="1" customFormat="1" ht="22.5" customHeight="1" x14ac:dyDescent="0.3">
      <c r="B904" s="164"/>
      <c r="C904" s="210" t="s">
        <v>1350</v>
      </c>
      <c r="D904" s="210" t="s">
        <v>486</v>
      </c>
      <c r="E904" s="211" t="s">
        <v>1351</v>
      </c>
      <c r="F904" s="212" t="s">
        <v>1352</v>
      </c>
      <c r="G904" s="213" t="s">
        <v>277</v>
      </c>
      <c r="H904" s="214">
        <v>31.24</v>
      </c>
      <c r="I904" s="215"/>
      <c r="J904" s="216">
        <f>ROUND(I904*H904,0)</f>
        <v>0</v>
      </c>
      <c r="K904" s="212" t="s">
        <v>3</v>
      </c>
      <c r="L904" s="217"/>
      <c r="M904" s="218" t="s">
        <v>3</v>
      </c>
      <c r="N904" s="219" t="s">
        <v>44</v>
      </c>
      <c r="O904" s="35"/>
      <c r="P904" s="174">
        <f>O904*H904</f>
        <v>0</v>
      </c>
      <c r="Q904" s="174">
        <v>0.02</v>
      </c>
      <c r="R904" s="174">
        <f>Q904*H904</f>
        <v>0.62480000000000002</v>
      </c>
      <c r="S904" s="174">
        <v>0</v>
      </c>
      <c r="T904" s="175">
        <f>S904*H904</f>
        <v>0</v>
      </c>
      <c r="AR904" s="17" t="s">
        <v>417</v>
      </c>
      <c r="AT904" s="17" t="s">
        <v>486</v>
      </c>
      <c r="AU904" s="17" t="s">
        <v>81</v>
      </c>
      <c r="AY904" s="17" t="s">
        <v>215</v>
      </c>
      <c r="BE904" s="176">
        <f>IF(N904="základní",J904,0)</f>
        <v>0</v>
      </c>
      <c r="BF904" s="176">
        <f>IF(N904="snížená",J904,0)</f>
        <v>0</v>
      </c>
      <c r="BG904" s="176">
        <f>IF(N904="zákl. přenesená",J904,0)</f>
        <v>0</v>
      </c>
      <c r="BH904" s="176">
        <f>IF(N904="sníž. přenesená",J904,0)</f>
        <v>0</v>
      </c>
      <c r="BI904" s="176">
        <f>IF(N904="nulová",J904,0)</f>
        <v>0</v>
      </c>
      <c r="BJ904" s="17" t="s">
        <v>9</v>
      </c>
      <c r="BK904" s="176">
        <f>ROUND(I904*H904,0)</f>
        <v>0</v>
      </c>
      <c r="BL904" s="17" t="s">
        <v>308</v>
      </c>
      <c r="BM904" s="17" t="s">
        <v>1353</v>
      </c>
    </row>
    <row r="905" spans="2:65" s="11" customFormat="1" x14ac:dyDescent="0.3">
      <c r="B905" s="177"/>
      <c r="D905" s="178" t="s">
        <v>224</v>
      </c>
      <c r="E905" s="179" t="s">
        <v>3</v>
      </c>
      <c r="F905" s="180" t="s">
        <v>1354</v>
      </c>
      <c r="H905" s="181">
        <v>26.73</v>
      </c>
      <c r="I905" s="182"/>
      <c r="L905" s="177"/>
      <c r="M905" s="183"/>
      <c r="N905" s="184"/>
      <c r="O905" s="184"/>
      <c r="P905" s="184"/>
      <c r="Q905" s="184"/>
      <c r="R905" s="184"/>
      <c r="S905" s="184"/>
      <c r="T905" s="185"/>
      <c r="AT905" s="179" t="s">
        <v>224</v>
      </c>
      <c r="AU905" s="179" t="s">
        <v>81</v>
      </c>
      <c r="AV905" s="11" t="s">
        <v>81</v>
      </c>
      <c r="AW905" s="11" t="s">
        <v>36</v>
      </c>
      <c r="AX905" s="11" t="s">
        <v>73</v>
      </c>
      <c r="AY905" s="179" t="s">
        <v>215</v>
      </c>
    </row>
    <row r="906" spans="2:65" s="11" customFormat="1" x14ac:dyDescent="0.3">
      <c r="B906" s="177"/>
      <c r="D906" s="178" t="s">
        <v>224</v>
      </c>
      <c r="E906" s="179" t="s">
        <v>3</v>
      </c>
      <c r="F906" s="180" t="s">
        <v>1355</v>
      </c>
      <c r="H906" s="181">
        <v>4.51</v>
      </c>
      <c r="I906" s="182"/>
      <c r="L906" s="177"/>
      <c r="M906" s="183"/>
      <c r="N906" s="184"/>
      <c r="O906" s="184"/>
      <c r="P906" s="184"/>
      <c r="Q906" s="184"/>
      <c r="R906" s="184"/>
      <c r="S906" s="184"/>
      <c r="T906" s="185"/>
      <c r="AT906" s="179" t="s">
        <v>224</v>
      </c>
      <c r="AU906" s="179" t="s">
        <v>81</v>
      </c>
      <c r="AV906" s="11" t="s">
        <v>81</v>
      </c>
      <c r="AW906" s="11" t="s">
        <v>36</v>
      </c>
      <c r="AX906" s="11" t="s">
        <v>73</v>
      </c>
      <c r="AY906" s="179" t="s">
        <v>215</v>
      </c>
    </row>
    <row r="907" spans="2:65" s="12" customFormat="1" x14ac:dyDescent="0.3">
      <c r="B907" s="186"/>
      <c r="D907" s="195" t="s">
        <v>224</v>
      </c>
      <c r="E907" s="207" t="s">
        <v>3</v>
      </c>
      <c r="F907" s="208" t="s">
        <v>266</v>
      </c>
      <c r="H907" s="209">
        <v>31.24</v>
      </c>
      <c r="I907" s="190"/>
      <c r="L907" s="186"/>
      <c r="M907" s="191"/>
      <c r="N907" s="192"/>
      <c r="O907" s="192"/>
      <c r="P907" s="192"/>
      <c r="Q907" s="192"/>
      <c r="R907" s="192"/>
      <c r="S907" s="192"/>
      <c r="T907" s="193"/>
      <c r="AT907" s="187" t="s">
        <v>224</v>
      </c>
      <c r="AU907" s="187" t="s">
        <v>81</v>
      </c>
      <c r="AV907" s="12" t="s">
        <v>229</v>
      </c>
      <c r="AW907" s="12" t="s">
        <v>36</v>
      </c>
      <c r="AX907" s="12" t="s">
        <v>9</v>
      </c>
      <c r="AY907" s="187" t="s">
        <v>215</v>
      </c>
    </row>
    <row r="908" spans="2:65" s="1" customFormat="1" ht="22.5" customHeight="1" x14ac:dyDescent="0.3">
      <c r="B908" s="164"/>
      <c r="C908" s="165" t="s">
        <v>1356</v>
      </c>
      <c r="D908" s="165" t="s">
        <v>217</v>
      </c>
      <c r="E908" s="166" t="s">
        <v>1357</v>
      </c>
      <c r="F908" s="167" t="s">
        <v>1358</v>
      </c>
      <c r="G908" s="168" t="s">
        <v>277</v>
      </c>
      <c r="H908" s="169">
        <v>54.155000000000001</v>
      </c>
      <c r="I908" s="170"/>
      <c r="J908" s="171">
        <f>ROUND(I908*H908,0)</f>
        <v>0</v>
      </c>
      <c r="K908" s="167" t="s">
        <v>221</v>
      </c>
      <c r="L908" s="34"/>
      <c r="M908" s="172" t="s">
        <v>3</v>
      </c>
      <c r="N908" s="173" t="s">
        <v>44</v>
      </c>
      <c r="O908" s="35"/>
      <c r="P908" s="174">
        <f>O908*H908</f>
        <v>0</v>
      </c>
      <c r="Q908" s="174">
        <v>2.9999999999999997E-4</v>
      </c>
      <c r="R908" s="174">
        <f>Q908*H908</f>
        <v>1.6246500000000001E-2</v>
      </c>
      <c r="S908" s="174">
        <v>0</v>
      </c>
      <c r="T908" s="175">
        <f>S908*H908</f>
        <v>0</v>
      </c>
      <c r="AR908" s="17" t="s">
        <v>308</v>
      </c>
      <c r="AT908" s="17" t="s">
        <v>217</v>
      </c>
      <c r="AU908" s="17" t="s">
        <v>81</v>
      </c>
      <c r="AY908" s="17" t="s">
        <v>215</v>
      </c>
      <c r="BE908" s="176">
        <f>IF(N908="základní",J908,0)</f>
        <v>0</v>
      </c>
      <c r="BF908" s="176">
        <f>IF(N908="snížená",J908,0)</f>
        <v>0</v>
      </c>
      <c r="BG908" s="176">
        <f>IF(N908="zákl. přenesená",J908,0)</f>
        <v>0</v>
      </c>
      <c r="BH908" s="176">
        <f>IF(N908="sníž. přenesená",J908,0)</f>
        <v>0</v>
      </c>
      <c r="BI908" s="176">
        <f>IF(N908="nulová",J908,0)</f>
        <v>0</v>
      </c>
      <c r="BJ908" s="17" t="s">
        <v>9</v>
      </c>
      <c r="BK908" s="176">
        <f>ROUND(I908*H908,0)</f>
        <v>0</v>
      </c>
      <c r="BL908" s="17" t="s">
        <v>308</v>
      </c>
      <c r="BM908" s="17" t="s">
        <v>1359</v>
      </c>
    </row>
    <row r="909" spans="2:65" s="11" customFormat="1" x14ac:dyDescent="0.3">
      <c r="B909" s="177"/>
      <c r="D909" s="178" t="s">
        <v>224</v>
      </c>
      <c r="E909" s="179" t="s">
        <v>3</v>
      </c>
      <c r="F909" s="180" t="s">
        <v>1338</v>
      </c>
      <c r="H909" s="181">
        <v>12</v>
      </c>
      <c r="I909" s="182"/>
      <c r="L909" s="177"/>
      <c r="M909" s="183"/>
      <c r="N909" s="184"/>
      <c r="O909" s="184"/>
      <c r="P909" s="184"/>
      <c r="Q909" s="184"/>
      <c r="R909" s="184"/>
      <c r="S909" s="184"/>
      <c r="T909" s="185"/>
      <c r="AT909" s="179" t="s">
        <v>224</v>
      </c>
      <c r="AU909" s="179" t="s">
        <v>81</v>
      </c>
      <c r="AV909" s="11" t="s">
        <v>81</v>
      </c>
      <c r="AW909" s="11" t="s">
        <v>36</v>
      </c>
      <c r="AX909" s="11" t="s">
        <v>73</v>
      </c>
      <c r="AY909" s="179" t="s">
        <v>215</v>
      </c>
    </row>
    <row r="910" spans="2:65" s="11" customFormat="1" x14ac:dyDescent="0.3">
      <c r="B910" s="177"/>
      <c r="D910" s="178" t="s">
        <v>224</v>
      </c>
      <c r="E910" s="179" t="s">
        <v>3</v>
      </c>
      <c r="F910" s="180" t="s">
        <v>131</v>
      </c>
      <c r="H910" s="181">
        <v>8.2249999999999996</v>
      </c>
      <c r="I910" s="182"/>
      <c r="L910" s="177"/>
      <c r="M910" s="183"/>
      <c r="N910" s="184"/>
      <c r="O910" s="184"/>
      <c r="P910" s="184"/>
      <c r="Q910" s="184"/>
      <c r="R910" s="184"/>
      <c r="S910" s="184"/>
      <c r="T910" s="185"/>
      <c r="AT910" s="179" t="s">
        <v>224</v>
      </c>
      <c r="AU910" s="179" t="s">
        <v>81</v>
      </c>
      <c r="AV910" s="11" t="s">
        <v>81</v>
      </c>
      <c r="AW910" s="11" t="s">
        <v>36</v>
      </c>
      <c r="AX910" s="11" t="s">
        <v>73</v>
      </c>
      <c r="AY910" s="179" t="s">
        <v>215</v>
      </c>
    </row>
    <row r="911" spans="2:65" s="11" customFormat="1" x14ac:dyDescent="0.3">
      <c r="B911" s="177"/>
      <c r="D911" s="178" t="s">
        <v>224</v>
      </c>
      <c r="E911" s="179" t="s">
        <v>3</v>
      </c>
      <c r="F911" s="180" t="s">
        <v>133</v>
      </c>
      <c r="H911" s="181">
        <v>5.53</v>
      </c>
      <c r="I911" s="182"/>
      <c r="L911" s="177"/>
      <c r="M911" s="183"/>
      <c r="N911" s="184"/>
      <c r="O911" s="184"/>
      <c r="P911" s="184"/>
      <c r="Q911" s="184"/>
      <c r="R911" s="184"/>
      <c r="S911" s="184"/>
      <c r="T911" s="185"/>
      <c r="AT911" s="179" t="s">
        <v>224</v>
      </c>
      <c r="AU911" s="179" t="s">
        <v>81</v>
      </c>
      <c r="AV911" s="11" t="s">
        <v>81</v>
      </c>
      <c r="AW911" s="11" t="s">
        <v>36</v>
      </c>
      <c r="AX911" s="11" t="s">
        <v>73</v>
      </c>
      <c r="AY911" s="179" t="s">
        <v>215</v>
      </c>
    </row>
    <row r="912" spans="2:65" s="12" customFormat="1" x14ac:dyDescent="0.3">
      <c r="B912" s="186"/>
      <c r="D912" s="178" t="s">
        <v>224</v>
      </c>
      <c r="E912" s="187" t="s">
        <v>3</v>
      </c>
      <c r="F912" s="188" t="s">
        <v>266</v>
      </c>
      <c r="H912" s="189">
        <v>25.754999999999999</v>
      </c>
      <c r="I912" s="190"/>
      <c r="L912" s="186"/>
      <c r="M912" s="191"/>
      <c r="N912" s="192"/>
      <c r="O912" s="192"/>
      <c r="P912" s="192"/>
      <c r="Q912" s="192"/>
      <c r="R912" s="192"/>
      <c r="S912" s="192"/>
      <c r="T912" s="193"/>
      <c r="AT912" s="187" t="s">
        <v>224</v>
      </c>
      <c r="AU912" s="187" t="s">
        <v>81</v>
      </c>
      <c r="AV912" s="12" t="s">
        <v>229</v>
      </c>
      <c r="AW912" s="12" t="s">
        <v>36</v>
      </c>
      <c r="AX912" s="12" t="s">
        <v>73</v>
      </c>
      <c r="AY912" s="187" t="s">
        <v>215</v>
      </c>
    </row>
    <row r="913" spans="2:65" s="11" customFormat="1" x14ac:dyDescent="0.3">
      <c r="B913" s="177"/>
      <c r="D913" s="178" t="s">
        <v>224</v>
      </c>
      <c r="E913" s="179" t="s">
        <v>3</v>
      </c>
      <c r="F913" s="180" t="s">
        <v>121</v>
      </c>
      <c r="H913" s="181">
        <v>24.3</v>
      </c>
      <c r="I913" s="182"/>
      <c r="L913" s="177"/>
      <c r="M913" s="183"/>
      <c r="N913" s="184"/>
      <c r="O913" s="184"/>
      <c r="P913" s="184"/>
      <c r="Q913" s="184"/>
      <c r="R913" s="184"/>
      <c r="S913" s="184"/>
      <c r="T913" s="185"/>
      <c r="AT913" s="179" t="s">
        <v>224</v>
      </c>
      <c r="AU913" s="179" t="s">
        <v>81</v>
      </c>
      <c r="AV913" s="11" t="s">
        <v>81</v>
      </c>
      <c r="AW913" s="11" t="s">
        <v>36</v>
      </c>
      <c r="AX913" s="11" t="s">
        <v>73</v>
      </c>
      <c r="AY913" s="179" t="s">
        <v>215</v>
      </c>
    </row>
    <row r="914" spans="2:65" s="11" customFormat="1" x14ac:dyDescent="0.3">
      <c r="B914" s="177"/>
      <c r="D914" s="178" t="s">
        <v>224</v>
      </c>
      <c r="E914" s="179" t="s">
        <v>3</v>
      </c>
      <c r="F914" s="180" t="s">
        <v>123</v>
      </c>
      <c r="H914" s="181">
        <v>4.0999999999999996</v>
      </c>
      <c r="I914" s="182"/>
      <c r="L914" s="177"/>
      <c r="M914" s="183"/>
      <c r="N914" s="184"/>
      <c r="O914" s="184"/>
      <c r="P914" s="184"/>
      <c r="Q914" s="184"/>
      <c r="R914" s="184"/>
      <c r="S914" s="184"/>
      <c r="T914" s="185"/>
      <c r="AT914" s="179" t="s">
        <v>224</v>
      </c>
      <c r="AU914" s="179" t="s">
        <v>81</v>
      </c>
      <c r="AV914" s="11" t="s">
        <v>81</v>
      </c>
      <c r="AW914" s="11" t="s">
        <v>36</v>
      </c>
      <c r="AX914" s="11" t="s">
        <v>73</v>
      </c>
      <c r="AY914" s="179" t="s">
        <v>215</v>
      </c>
    </row>
    <row r="915" spans="2:65" s="12" customFormat="1" x14ac:dyDescent="0.3">
      <c r="B915" s="186"/>
      <c r="D915" s="178" t="s">
        <v>224</v>
      </c>
      <c r="E915" s="187" t="s">
        <v>3</v>
      </c>
      <c r="F915" s="188" t="s">
        <v>266</v>
      </c>
      <c r="H915" s="189">
        <v>28.4</v>
      </c>
      <c r="I915" s="190"/>
      <c r="L915" s="186"/>
      <c r="M915" s="191"/>
      <c r="N915" s="192"/>
      <c r="O915" s="192"/>
      <c r="P915" s="192"/>
      <c r="Q915" s="192"/>
      <c r="R915" s="192"/>
      <c r="S915" s="192"/>
      <c r="T915" s="193"/>
      <c r="AT915" s="187" t="s">
        <v>224</v>
      </c>
      <c r="AU915" s="187" t="s">
        <v>81</v>
      </c>
      <c r="AV915" s="12" t="s">
        <v>229</v>
      </c>
      <c r="AW915" s="12" t="s">
        <v>36</v>
      </c>
      <c r="AX915" s="12" t="s">
        <v>73</v>
      </c>
      <c r="AY915" s="187" t="s">
        <v>215</v>
      </c>
    </row>
    <row r="916" spans="2:65" s="13" customFormat="1" x14ac:dyDescent="0.3">
      <c r="B916" s="194"/>
      <c r="D916" s="195" t="s">
        <v>224</v>
      </c>
      <c r="E916" s="196" t="s">
        <v>3</v>
      </c>
      <c r="F916" s="197" t="s">
        <v>233</v>
      </c>
      <c r="H916" s="198">
        <v>54.155000000000001</v>
      </c>
      <c r="I916" s="199"/>
      <c r="L916" s="194"/>
      <c r="M916" s="200"/>
      <c r="N916" s="201"/>
      <c r="O916" s="201"/>
      <c r="P916" s="201"/>
      <c r="Q916" s="201"/>
      <c r="R916" s="201"/>
      <c r="S916" s="201"/>
      <c r="T916" s="202"/>
      <c r="AT916" s="203" t="s">
        <v>224</v>
      </c>
      <c r="AU916" s="203" t="s">
        <v>81</v>
      </c>
      <c r="AV916" s="13" t="s">
        <v>222</v>
      </c>
      <c r="AW916" s="13" t="s">
        <v>36</v>
      </c>
      <c r="AX916" s="13" t="s">
        <v>9</v>
      </c>
      <c r="AY916" s="203" t="s">
        <v>215</v>
      </c>
    </row>
    <row r="917" spans="2:65" s="1" customFormat="1" ht="22.5" customHeight="1" x14ac:dyDescent="0.3">
      <c r="B917" s="164"/>
      <c r="C917" s="165" t="s">
        <v>1360</v>
      </c>
      <c r="D917" s="165" t="s">
        <v>217</v>
      </c>
      <c r="E917" s="166" t="s">
        <v>1361</v>
      </c>
      <c r="F917" s="167" t="s">
        <v>1362</v>
      </c>
      <c r="G917" s="168" t="s">
        <v>250</v>
      </c>
      <c r="H917" s="169">
        <v>2.5070000000000001</v>
      </c>
      <c r="I917" s="170"/>
      <c r="J917" s="171">
        <f>ROUND(I917*H917,0)</f>
        <v>0</v>
      </c>
      <c r="K917" s="167" t="s">
        <v>221</v>
      </c>
      <c r="L917" s="34"/>
      <c r="M917" s="172" t="s">
        <v>3</v>
      </c>
      <c r="N917" s="173" t="s">
        <v>44</v>
      </c>
      <c r="O917" s="35"/>
      <c r="P917" s="174">
        <f>O917*H917</f>
        <v>0</v>
      </c>
      <c r="Q917" s="174">
        <v>0</v>
      </c>
      <c r="R917" s="174">
        <f>Q917*H917</f>
        <v>0</v>
      </c>
      <c r="S917" s="174">
        <v>0</v>
      </c>
      <c r="T917" s="175">
        <f>S917*H917</f>
        <v>0</v>
      </c>
      <c r="AR917" s="17" t="s">
        <v>308</v>
      </c>
      <c r="AT917" s="17" t="s">
        <v>217</v>
      </c>
      <c r="AU917" s="17" t="s">
        <v>81</v>
      </c>
      <c r="AY917" s="17" t="s">
        <v>215</v>
      </c>
      <c r="BE917" s="176">
        <f>IF(N917="základní",J917,0)</f>
        <v>0</v>
      </c>
      <c r="BF917" s="176">
        <f>IF(N917="snížená",J917,0)</f>
        <v>0</v>
      </c>
      <c r="BG917" s="176">
        <f>IF(N917="zákl. přenesená",J917,0)</f>
        <v>0</v>
      </c>
      <c r="BH917" s="176">
        <f>IF(N917="sníž. přenesená",J917,0)</f>
        <v>0</v>
      </c>
      <c r="BI917" s="176">
        <f>IF(N917="nulová",J917,0)</f>
        <v>0</v>
      </c>
      <c r="BJ917" s="17" t="s">
        <v>9</v>
      </c>
      <c r="BK917" s="176">
        <f>ROUND(I917*H917,0)</f>
        <v>0</v>
      </c>
      <c r="BL917" s="17" t="s">
        <v>308</v>
      </c>
      <c r="BM917" s="17" t="s">
        <v>1363</v>
      </c>
    </row>
    <row r="918" spans="2:65" s="10" customFormat="1" ht="29.85" customHeight="1" x14ac:dyDescent="0.3">
      <c r="B918" s="150"/>
      <c r="D918" s="161" t="s">
        <v>72</v>
      </c>
      <c r="E918" s="162" t="s">
        <v>1364</v>
      </c>
      <c r="F918" s="162" t="s">
        <v>1365</v>
      </c>
      <c r="I918" s="153"/>
      <c r="J918" s="163">
        <f>BK918</f>
        <v>0</v>
      </c>
      <c r="L918" s="150"/>
      <c r="M918" s="155"/>
      <c r="N918" s="156"/>
      <c r="O918" s="156"/>
      <c r="P918" s="157">
        <f>SUM(P919:P929)</f>
        <v>0</v>
      </c>
      <c r="Q918" s="156"/>
      <c r="R918" s="157">
        <f>SUM(R919:R929)</f>
        <v>8.8095463200000002E-2</v>
      </c>
      <c r="S918" s="156"/>
      <c r="T918" s="158">
        <f>SUM(T919:T929)</f>
        <v>1.6775</v>
      </c>
      <c r="AR918" s="151" t="s">
        <v>81</v>
      </c>
      <c r="AT918" s="159" t="s">
        <v>72</v>
      </c>
      <c r="AU918" s="159" t="s">
        <v>9</v>
      </c>
      <c r="AY918" s="151" t="s">
        <v>215</v>
      </c>
      <c r="BK918" s="160">
        <f>SUM(BK919:BK929)</f>
        <v>0</v>
      </c>
    </row>
    <row r="919" spans="2:65" s="1" customFormat="1" ht="22.5" customHeight="1" x14ac:dyDescent="0.3">
      <c r="B919" s="164"/>
      <c r="C919" s="165" t="s">
        <v>1366</v>
      </c>
      <c r="D919" s="165" t="s">
        <v>217</v>
      </c>
      <c r="E919" s="166" t="s">
        <v>1367</v>
      </c>
      <c r="F919" s="167" t="s">
        <v>1368</v>
      </c>
      <c r="G919" s="168" t="s">
        <v>277</v>
      </c>
      <c r="H919" s="169">
        <v>67.099999999999994</v>
      </c>
      <c r="I919" s="170"/>
      <c r="J919" s="171">
        <f>ROUND(I919*H919,0)</f>
        <v>0</v>
      </c>
      <c r="K919" s="167" t="s">
        <v>221</v>
      </c>
      <c r="L919" s="34"/>
      <c r="M919" s="172" t="s">
        <v>3</v>
      </c>
      <c r="N919" s="173" t="s">
        <v>44</v>
      </c>
      <c r="O919" s="35"/>
      <c r="P919" s="174">
        <f>O919*H919</f>
        <v>0</v>
      </c>
      <c r="Q919" s="174">
        <v>0</v>
      </c>
      <c r="R919" s="174">
        <f>Q919*H919</f>
        <v>0</v>
      </c>
      <c r="S919" s="174">
        <v>2.5000000000000001E-2</v>
      </c>
      <c r="T919" s="175">
        <f>S919*H919</f>
        <v>1.6775</v>
      </c>
      <c r="AR919" s="17" t="s">
        <v>308</v>
      </c>
      <c r="AT919" s="17" t="s">
        <v>217</v>
      </c>
      <c r="AU919" s="17" t="s">
        <v>81</v>
      </c>
      <c r="AY919" s="17" t="s">
        <v>215</v>
      </c>
      <c r="BE919" s="176">
        <f>IF(N919="základní",J919,0)</f>
        <v>0</v>
      </c>
      <c r="BF919" s="176">
        <f>IF(N919="snížená",J919,0)</f>
        <v>0</v>
      </c>
      <c r="BG919" s="176">
        <f>IF(N919="zákl. přenesená",J919,0)</f>
        <v>0</v>
      </c>
      <c r="BH919" s="176">
        <f>IF(N919="sníž. přenesená",J919,0)</f>
        <v>0</v>
      </c>
      <c r="BI919" s="176">
        <f>IF(N919="nulová",J919,0)</f>
        <v>0</v>
      </c>
      <c r="BJ919" s="17" t="s">
        <v>9</v>
      </c>
      <c r="BK919" s="176">
        <f>ROUND(I919*H919,0)</f>
        <v>0</v>
      </c>
      <c r="BL919" s="17" t="s">
        <v>308</v>
      </c>
      <c r="BM919" s="17" t="s">
        <v>1369</v>
      </c>
    </row>
    <row r="920" spans="2:65" s="11" customFormat="1" x14ac:dyDescent="0.3">
      <c r="B920" s="177"/>
      <c r="D920" s="195" t="s">
        <v>224</v>
      </c>
      <c r="E920" s="204" t="s">
        <v>3</v>
      </c>
      <c r="F920" s="205" t="s">
        <v>116</v>
      </c>
      <c r="H920" s="206">
        <v>67.099999999999994</v>
      </c>
      <c r="I920" s="182"/>
      <c r="L920" s="177"/>
      <c r="M920" s="183"/>
      <c r="N920" s="184"/>
      <c r="O920" s="184"/>
      <c r="P920" s="184"/>
      <c r="Q920" s="184"/>
      <c r="R920" s="184"/>
      <c r="S920" s="184"/>
      <c r="T920" s="185"/>
      <c r="AT920" s="179" t="s">
        <v>224</v>
      </c>
      <c r="AU920" s="179" t="s">
        <v>81</v>
      </c>
      <c r="AV920" s="11" t="s">
        <v>81</v>
      </c>
      <c r="AW920" s="11" t="s">
        <v>36</v>
      </c>
      <c r="AX920" s="11" t="s">
        <v>9</v>
      </c>
      <c r="AY920" s="179" t="s">
        <v>215</v>
      </c>
    </row>
    <row r="921" spans="2:65" s="1" customFormat="1" ht="22.5" customHeight="1" x14ac:dyDescent="0.3">
      <c r="B921" s="164"/>
      <c r="C921" s="165" t="s">
        <v>1370</v>
      </c>
      <c r="D921" s="165" t="s">
        <v>217</v>
      </c>
      <c r="E921" s="166" t="s">
        <v>1371</v>
      </c>
      <c r="F921" s="167" t="s">
        <v>1372</v>
      </c>
      <c r="G921" s="168" t="s">
        <v>277</v>
      </c>
      <c r="H921" s="169">
        <v>125.6</v>
      </c>
      <c r="I921" s="170"/>
      <c r="J921" s="171">
        <f>ROUND(I921*H921,0)</f>
        <v>0</v>
      </c>
      <c r="K921" s="167" t="s">
        <v>221</v>
      </c>
      <c r="L921" s="34"/>
      <c r="M921" s="172" t="s">
        <v>3</v>
      </c>
      <c r="N921" s="173" t="s">
        <v>44</v>
      </c>
      <c r="O921" s="35"/>
      <c r="P921" s="174">
        <f>O921*H921</f>
        <v>0</v>
      </c>
      <c r="Q921" s="174">
        <v>1.72273E-4</v>
      </c>
      <c r="R921" s="174">
        <f>Q921*H921</f>
        <v>2.16374888E-2</v>
      </c>
      <c r="S921" s="174">
        <v>0</v>
      </c>
      <c r="T921" s="175">
        <f>S921*H921</f>
        <v>0</v>
      </c>
      <c r="AR921" s="17" t="s">
        <v>308</v>
      </c>
      <c r="AT921" s="17" t="s">
        <v>217</v>
      </c>
      <c r="AU921" s="17" t="s">
        <v>81</v>
      </c>
      <c r="AY921" s="17" t="s">
        <v>215</v>
      </c>
      <c r="BE921" s="176">
        <f>IF(N921="základní",J921,0)</f>
        <v>0</v>
      </c>
      <c r="BF921" s="176">
        <f>IF(N921="snížená",J921,0)</f>
        <v>0</v>
      </c>
      <c r="BG921" s="176">
        <f>IF(N921="zákl. přenesená",J921,0)</f>
        <v>0</v>
      </c>
      <c r="BH921" s="176">
        <f>IF(N921="sníž. přenesená",J921,0)</f>
        <v>0</v>
      </c>
      <c r="BI921" s="176">
        <f>IF(N921="nulová",J921,0)</f>
        <v>0</v>
      </c>
      <c r="BJ921" s="17" t="s">
        <v>9</v>
      </c>
      <c r="BK921" s="176">
        <f>ROUND(I921*H921,0)</f>
        <v>0</v>
      </c>
      <c r="BL921" s="17" t="s">
        <v>308</v>
      </c>
      <c r="BM921" s="17" t="s">
        <v>1373</v>
      </c>
    </row>
    <row r="922" spans="2:65" s="11" customFormat="1" x14ac:dyDescent="0.3">
      <c r="B922" s="177"/>
      <c r="D922" s="195" t="s">
        <v>224</v>
      </c>
      <c r="E922" s="204" t="s">
        <v>3</v>
      </c>
      <c r="F922" s="205" t="s">
        <v>113</v>
      </c>
      <c r="H922" s="206">
        <v>125.6</v>
      </c>
      <c r="I922" s="182"/>
      <c r="L922" s="177"/>
      <c r="M922" s="183"/>
      <c r="N922" s="184"/>
      <c r="O922" s="184"/>
      <c r="P922" s="184"/>
      <c r="Q922" s="184"/>
      <c r="R922" s="184"/>
      <c r="S922" s="184"/>
      <c r="T922" s="185"/>
      <c r="AT922" s="179" t="s">
        <v>224</v>
      </c>
      <c r="AU922" s="179" t="s">
        <v>81</v>
      </c>
      <c r="AV922" s="11" t="s">
        <v>81</v>
      </c>
      <c r="AW922" s="11" t="s">
        <v>36</v>
      </c>
      <c r="AX922" s="11" t="s">
        <v>9</v>
      </c>
      <c r="AY922" s="179" t="s">
        <v>215</v>
      </c>
    </row>
    <row r="923" spans="2:65" s="1" customFormat="1" ht="22.5" customHeight="1" x14ac:dyDescent="0.3">
      <c r="B923" s="164"/>
      <c r="C923" s="165" t="s">
        <v>1374</v>
      </c>
      <c r="D923" s="165" t="s">
        <v>217</v>
      </c>
      <c r="E923" s="166" t="s">
        <v>1375</v>
      </c>
      <c r="F923" s="167" t="s">
        <v>1376</v>
      </c>
      <c r="G923" s="168" t="s">
        <v>277</v>
      </c>
      <c r="H923" s="169">
        <v>125.6</v>
      </c>
      <c r="I923" s="170"/>
      <c r="J923" s="171">
        <f>ROUND(I923*H923,0)</f>
        <v>0</v>
      </c>
      <c r="K923" s="167" t="s">
        <v>221</v>
      </c>
      <c r="L923" s="34"/>
      <c r="M923" s="172" t="s">
        <v>3</v>
      </c>
      <c r="N923" s="173" t="s">
        <v>44</v>
      </c>
      <c r="O923" s="35"/>
      <c r="P923" s="174">
        <f>O923*H923</f>
        <v>0</v>
      </c>
      <c r="Q923" s="174">
        <v>0</v>
      </c>
      <c r="R923" s="174">
        <f>Q923*H923</f>
        <v>0</v>
      </c>
      <c r="S923" s="174">
        <v>0</v>
      </c>
      <c r="T923" s="175">
        <f>S923*H923</f>
        <v>0</v>
      </c>
      <c r="AR923" s="17" t="s">
        <v>308</v>
      </c>
      <c r="AT923" s="17" t="s">
        <v>217</v>
      </c>
      <c r="AU923" s="17" t="s">
        <v>81</v>
      </c>
      <c r="AY923" s="17" t="s">
        <v>215</v>
      </c>
      <c r="BE923" s="176">
        <f>IF(N923="základní",J923,0)</f>
        <v>0</v>
      </c>
      <c r="BF923" s="176">
        <f>IF(N923="snížená",J923,0)</f>
        <v>0</v>
      </c>
      <c r="BG923" s="176">
        <f>IF(N923="zákl. přenesená",J923,0)</f>
        <v>0</v>
      </c>
      <c r="BH923" s="176">
        <f>IF(N923="sníž. přenesená",J923,0)</f>
        <v>0</v>
      </c>
      <c r="BI923" s="176">
        <f>IF(N923="nulová",J923,0)</f>
        <v>0</v>
      </c>
      <c r="BJ923" s="17" t="s">
        <v>9</v>
      </c>
      <c r="BK923" s="176">
        <f>ROUND(I923*H923,0)</f>
        <v>0</v>
      </c>
      <c r="BL923" s="17" t="s">
        <v>308</v>
      </c>
      <c r="BM923" s="17" t="s">
        <v>1377</v>
      </c>
    </row>
    <row r="924" spans="2:65" s="11" customFormat="1" x14ac:dyDescent="0.3">
      <c r="B924" s="177"/>
      <c r="D924" s="195" t="s">
        <v>224</v>
      </c>
      <c r="E924" s="204" t="s">
        <v>3</v>
      </c>
      <c r="F924" s="205" t="s">
        <v>113</v>
      </c>
      <c r="H924" s="206">
        <v>125.6</v>
      </c>
      <c r="I924" s="182"/>
      <c r="L924" s="177"/>
      <c r="M924" s="183"/>
      <c r="N924" s="184"/>
      <c r="O924" s="184"/>
      <c r="P924" s="184"/>
      <c r="Q924" s="184"/>
      <c r="R924" s="184"/>
      <c r="S924" s="184"/>
      <c r="T924" s="185"/>
      <c r="AT924" s="179" t="s">
        <v>224</v>
      </c>
      <c r="AU924" s="179" t="s">
        <v>81</v>
      </c>
      <c r="AV924" s="11" t="s">
        <v>81</v>
      </c>
      <c r="AW924" s="11" t="s">
        <v>36</v>
      </c>
      <c r="AX924" s="11" t="s">
        <v>9</v>
      </c>
      <c r="AY924" s="179" t="s">
        <v>215</v>
      </c>
    </row>
    <row r="925" spans="2:65" s="1" customFormat="1" ht="22.5" customHeight="1" x14ac:dyDescent="0.3">
      <c r="B925" s="164"/>
      <c r="C925" s="165" t="s">
        <v>1378</v>
      </c>
      <c r="D925" s="165" t="s">
        <v>217</v>
      </c>
      <c r="E925" s="166" t="s">
        <v>1379</v>
      </c>
      <c r="F925" s="167" t="s">
        <v>1380</v>
      </c>
      <c r="G925" s="168" t="s">
        <v>277</v>
      </c>
      <c r="H925" s="169">
        <v>125.6</v>
      </c>
      <c r="I925" s="170"/>
      <c r="J925" s="171">
        <f>ROUND(I925*H925,0)</f>
        <v>0</v>
      </c>
      <c r="K925" s="167" t="s">
        <v>221</v>
      </c>
      <c r="L925" s="34"/>
      <c r="M925" s="172" t="s">
        <v>3</v>
      </c>
      <c r="N925" s="173" t="s">
        <v>44</v>
      </c>
      <c r="O925" s="35"/>
      <c r="P925" s="174">
        <f>O925*H925</f>
        <v>0</v>
      </c>
      <c r="Q925" s="174">
        <v>4.8112399999999998E-4</v>
      </c>
      <c r="R925" s="174">
        <f>Q925*H925</f>
        <v>6.0429174399999994E-2</v>
      </c>
      <c r="S925" s="174">
        <v>0</v>
      </c>
      <c r="T925" s="175">
        <f>S925*H925</f>
        <v>0</v>
      </c>
      <c r="AR925" s="17" t="s">
        <v>308</v>
      </c>
      <c r="AT925" s="17" t="s">
        <v>217</v>
      </c>
      <c r="AU925" s="17" t="s">
        <v>81</v>
      </c>
      <c r="AY925" s="17" t="s">
        <v>215</v>
      </c>
      <c r="BE925" s="176">
        <f>IF(N925="základní",J925,0)</f>
        <v>0</v>
      </c>
      <c r="BF925" s="176">
        <f>IF(N925="snížená",J925,0)</f>
        <v>0</v>
      </c>
      <c r="BG925" s="176">
        <f>IF(N925="zákl. přenesená",J925,0)</f>
        <v>0</v>
      </c>
      <c r="BH925" s="176">
        <f>IF(N925="sníž. přenesená",J925,0)</f>
        <v>0</v>
      </c>
      <c r="BI925" s="176">
        <f>IF(N925="nulová",J925,0)</f>
        <v>0</v>
      </c>
      <c r="BJ925" s="17" t="s">
        <v>9</v>
      </c>
      <c r="BK925" s="176">
        <f>ROUND(I925*H925,0)</f>
        <v>0</v>
      </c>
      <c r="BL925" s="17" t="s">
        <v>308</v>
      </c>
      <c r="BM925" s="17" t="s">
        <v>1381</v>
      </c>
    </row>
    <row r="926" spans="2:65" s="11" customFormat="1" x14ac:dyDescent="0.3">
      <c r="B926" s="177"/>
      <c r="D926" s="195" t="s">
        <v>224</v>
      </c>
      <c r="E926" s="204" t="s">
        <v>3</v>
      </c>
      <c r="F926" s="205" t="s">
        <v>113</v>
      </c>
      <c r="H926" s="206">
        <v>125.6</v>
      </c>
      <c r="I926" s="182"/>
      <c r="L926" s="177"/>
      <c r="M926" s="183"/>
      <c r="N926" s="184"/>
      <c r="O926" s="184"/>
      <c r="P926" s="184"/>
      <c r="Q926" s="184"/>
      <c r="R926" s="184"/>
      <c r="S926" s="184"/>
      <c r="T926" s="185"/>
      <c r="AT926" s="179" t="s">
        <v>224</v>
      </c>
      <c r="AU926" s="179" t="s">
        <v>81</v>
      </c>
      <c r="AV926" s="11" t="s">
        <v>81</v>
      </c>
      <c r="AW926" s="11" t="s">
        <v>36</v>
      </c>
      <c r="AX926" s="11" t="s">
        <v>9</v>
      </c>
      <c r="AY926" s="179" t="s">
        <v>215</v>
      </c>
    </row>
    <row r="927" spans="2:65" s="1" customFormat="1" ht="22.5" customHeight="1" x14ac:dyDescent="0.3">
      <c r="B927" s="164"/>
      <c r="C927" s="165" t="s">
        <v>1382</v>
      </c>
      <c r="D927" s="165" t="s">
        <v>217</v>
      </c>
      <c r="E927" s="166" t="s">
        <v>1383</v>
      </c>
      <c r="F927" s="167" t="s">
        <v>1384</v>
      </c>
      <c r="G927" s="168" t="s">
        <v>277</v>
      </c>
      <c r="H927" s="169">
        <v>125.6</v>
      </c>
      <c r="I927" s="170"/>
      <c r="J927" s="171">
        <f>ROUND(I927*H927,0)</f>
        <v>0</v>
      </c>
      <c r="K927" s="167" t="s">
        <v>221</v>
      </c>
      <c r="L927" s="34"/>
      <c r="M927" s="172" t="s">
        <v>3</v>
      </c>
      <c r="N927" s="173" t="s">
        <v>44</v>
      </c>
      <c r="O927" s="35"/>
      <c r="P927" s="174">
        <f>O927*H927</f>
        <v>0</v>
      </c>
      <c r="Q927" s="174">
        <v>4.8000000000000001E-5</v>
      </c>
      <c r="R927" s="174">
        <f>Q927*H927</f>
        <v>6.0288E-3</v>
      </c>
      <c r="S927" s="174">
        <v>0</v>
      </c>
      <c r="T927" s="175">
        <f>S927*H927</f>
        <v>0</v>
      </c>
      <c r="AR927" s="17" t="s">
        <v>308</v>
      </c>
      <c r="AT927" s="17" t="s">
        <v>217</v>
      </c>
      <c r="AU927" s="17" t="s">
        <v>81</v>
      </c>
      <c r="AY927" s="17" t="s">
        <v>215</v>
      </c>
      <c r="BE927" s="176">
        <f>IF(N927="základní",J927,0)</f>
        <v>0</v>
      </c>
      <c r="BF927" s="176">
        <f>IF(N927="snížená",J927,0)</f>
        <v>0</v>
      </c>
      <c r="BG927" s="176">
        <f>IF(N927="zákl. přenesená",J927,0)</f>
        <v>0</v>
      </c>
      <c r="BH927" s="176">
        <f>IF(N927="sníž. přenesená",J927,0)</f>
        <v>0</v>
      </c>
      <c r="BI927" s="176">
        <f>IF(N927="nulová",J927,0)</f>
        <v>0</v>
      </c>
      <c r="BJ927" s="17" t="s">
        <v>9</v>
      </c>
      <c r="BK927" s="176">
        <f>ROUND(I927*H927,0)</f>
        <v>0</v>
      </c>
      <c r="BL927" s="17" t="s">
        <v>308</v>
      </c>
      <c r="BM927" s="17" t="s">
        <v>1385</v>
      </c>
    </row>
    <row r="928" spans="2:65" s="11" customFormat="1" x14ac:dyDescent="0.3">
      <c r="B928" s="177"/>
      <c r="D928" s="195" t="s">
        <v>224</v>
      </c>
      <c r="E928" s="204" t="s">
        <v>3</v>
      </c>
      <c r="F928" s="205" t="s">
        <v>113</v>
      </c>
      <c r="H928" s="206">
        <v>125.6</v>
      </c>
      <c r="I928" s="182"/>
      <c r="L928" s="177"/>
      <c r="M928" s="183"/>
      <c r="N928" s="184"/>
      <c r="O928" s="184"/>
      <c r="P928" s="184"/>
      <c r="Q928" s="184"/>
      <c r="R928" s="184"/>
      <c r="S928" s="184"/>
      <c r="T928" s="185"/>
      <c r="AT928" s="179" t="s">
        <v>224</v>
      </c>
      <c r="AU928" s="179" t="s">
        <v>81</v>
      </c>
      <c r="AV928" s="11" t="s">
        <v>81</v>
      </c>
      <c r="AW928" s="11" t="s">
        <v>36</v>
      </c>
      <c r="AX928" s="11" t="s">
        <v>9</v>
      </c>
      <c r="AY928" s="179" t="s">
        <v>215</v>
      </c>
    </row>
    <row r="929" spans="2:65" s="1" customFormat="1" ht="22.5" customHeight="1" x14ac:dyDescent="0.3">
      <c r="B929" s="164"/>
      <c r="C929" s="165" t="s">
        <v>1386</v>
      </c>
      <c r="D929" s="165" t="s">
        <v>217</v>
      </c>
      <c r="E929" s="166" t="s">
        <v>1387</v>
      </c>
      <c r="F929" s="167" t="s">
        <v>1388</v>
      </c>
      <c r="G929" s="168" t="s">
        <v>250</v>
      </c>
      <c r="H929" s="169">
        <v>8.7999999999999995E-2</v>
      </c>
      <c r="I929" s="170"/>
      <c r="J929" s="171">
        <f>ROUND(I929*H929,0)</f>
        <v>0</v>
      </c>
      <c r="K929" s="167" t="s">
        <v>221</v>
      </c>
      <c r="L929" s="34"/>
      <c r="M929" s="172" t="s">
        <v>3</v>
      </c>
      <c r="N929" s="173" t="s">
        <v>44</v>
      </c>
      <c r="O929" s="35"/>
      <c r="P929" s="174">
        <f>O929*H929</f>
        <v>0</v>
      </c>
      <c r="Q929" s="174">
        <v>0</v>
      </c>
      <c r="R929" s="174">
        <f>Q929*H929</f>
        <v>0</v>
      </c>
      <c r="S929" s="174">
        <v>0</v>
      </c>
      <c r="T929" s="175">
        <f>S929*H929</f>
        <v>0</v>
      </c>
      <c r="AR929" s="17" t="s">
        <v>308</v>
      </c>
      <c r="AT929" s="17" t="s">
        <v>217</v>
      </c>
      <c r="AU929" s="17" t="s">
        <v>81</v>
      </c>
      <c r="AY929" s="17" t="s">
        <v>215</v>
      </c>
      <c r="BE929" s="176">
        <f>IF(N929="základní",J929,0)</f>
        <v>0</v>
      </c>
      <c r="BF929" s="176">
        <f>IF(N929="snížená",J929,0)</f>
        <v>0</v>
      </c>
      <c r="BG929" s="176">
        <f>IF(N929="zákl. přenesená",J929,0)</f>
        <v>0</v>
      </c>
      <c r="BH929" s="176">
        <f>IF(N929="sníž. přenesená",J929,0)</f>
        <v>0</v>
      </c>
      <c r="BI929" s="176">
        <f>IF(N929="nulová",J929,0)</f>
        <v>0</v>
      </c>
      <c r="BJ929" s="17" t="s">
        <v>9</v>
      </c>
      <c r="BK929" s="176">
        <f>ROUND(I929*H929,0)</f>
        <v>0</v>
      </c>
      <c r="BL929" s="17" t="s">
        <v>308</v>
      </c>
      <c r="BM929" s="17" t="s">
        <v>1389</v>
      </c>
    </row>
    <row r="930" spans="2:65" s="10" customFormat="1" ht="29.85" customHeight="1" x14ac:dyDescent="0.3">
      <c r="B930" s="150"/>
      <c r="D930" s="161" t="s">
        <v>72</v>
      </c>
      <c r="E930" s="162" t="s">
        <v>1390</v>
      </c>
      <c r="F930" s="162" t="s">
        <v>1391</v>
      </c>
      <c r="I930" s="153"/>
      <c r="J930" s="163">
        <f>BK930</f>
        <v>0</v>
      </c>
      <c r="L930" s="150"/>
      <c r="M930" s="155"/>
      <c r="N930" s="156"/>
      <c r="O930" s="156"/>
      <c r="P930" s="157">
        <f>SUM(P931:P933)</f>
        <v>0</v>
      </c>
      <c r="Q930" s="156"/>
      <c r="R930" s="157">
        <f>SUM(R931:R933)</f>
        <v>0.61199999999999999</v>
      </c>
      <c r="S930" s="156"/>
      <c r="T930" s="158">
        <f>SUM(T931:T933)</f>
        <v>0</v>
      </c>
      <c r="AR930" s="151" t="s">
        <v>81</v>
      </c>
      <c r="AT930" s="159" t="s">
        <v>72</v>
      </c>
      <c r="AU930" s="159" t="s">
        <v>9</v>
      </c>
      <c r="AY930" s="151" t="s">
        <v>215</v>
      </c>
      <c r="BK930" s="160">
        <f>SUM(BK931:BK933)</f>
        <v>0</v>
      </c>
    </row>
    <row r="931" spans="2:65" s="1" customFormat="1" ht="22.5" customHeight="1" x14ac:dyDescent="0.3">
      <c r="B931" s="164"/>
      <c r="C931" s="165" t="s">
        <v>1392</v>
      </c>
      <c r="D931" s="165" t="s">
        <v>217</v>
      </c>
      <c r="E931" s="166" t="s">
        <v>1393</v>
      </c>
      <c r="F931" s="167" t="s">
        <v>1394</v>
      </c>
      <c r="G931" s="168" t="s">
        <v>277</v>
      </c>
      <c r="H931" s="169">
        <v>81.599999999999994</v>
      </c>
      <c r="I931" s="170"/>
      <c r="J931" s="171">
        <f>ROUND(I931*H931,0)</f>
        <v>0</v>
      </c>
      <c r="K931" s="167" t="s">
        <v>221</v>
      </c>
      <c r="L931" s="34"/>
      <c r="M931" s="172" t="s">
        <v>3</v>
      </c>
      <c r="N931" s="173" t="s">
        <v>44</v>
      </c>
      <c r="O931" s="35"/>
      <c r="P931" s="174">
        <f>O931*H931</f>
        <v>0</v>
      </c>
      <c r="Q931" s="174">
        <v>7.4999999999999997E-3</v>
      </c>
      <c r="R931" s="174">
        <f>Q931*H931</f>
        <v>0.61199999999999999</v>
      </c>
      <c r="S931" s="174">
        <v>0</v>
      </c>
      <c r="T931" s="175">
        <f>S931*H931</f>
        <v>0</v>
      </c>
      <c r="AR931" s="17" t="s">
        <v>308</v>
      </c>
      <c r="AT931" s="17" t="s">
        <v>217</v>
      </c>
      <c r="AU931" s="17" t="s">
        <v>81</v>
      </c>
      <c r="AY931" s="17" t="s">
        <v>215</v>
      </c>
      <c r="BE931" s="176">
        <f>IF(N931="základní",J931,0)</f>
        <v>0</v>
      </c>
      <c r="BF931" s="176">
        <f>IF(N931="snížená",J931,0)</f>
        <v>0</v>
      </c>
      <c r="BG931" s="176">
        <f>IF(N931="zákl. přenesená",J931,0)</f>
        <v>0</v>
      </c>
      <c r="BH931" s="176">
        <f>IF(N931="sníž. přenesená",J931,0)</f>
        <v>0</v>
      </c>
      <c r="BI931" s="176">
        <f>IF(N931="nulová",J931,0)</f>
        <v>0</v>
      </c>
      <c r="BJ931" s="17" t="s">
        <v>9</v>
      </c>
      <c r="BK931" s="176">
        <f>ROUND(I931*H931,0)</f>
        <v>0</v>
      </c>
      <c r="BL931" s="17" t="s">
        <v>308</v>
      </c>
      <c r="BM931" s="17" t="s">
        <v>1395</v>
      </c>
    </row>
    <row r="932" spans="2:65" s="11" customFormat="1" x14ac:dyDescent="0.3">
      <c r="B932" s="177"/>
      <c r="D932" s="195" t="s">
        <v>224</v>
      </c>
      <c r="E932" s="204" t="s">
        <v>3</v>
      </c>
      <c r="F932" s="205" t="s">
        <v>129</v>
      </c>
      <c r="H932" s="206">
        <v>81.599999999999994</v>
      </c>
      <c r="I932" s="182"/>
      <c r="L932" s="177"/>
      <c r="M932" s="183"/>
      <c r="N932" s="184"/>
      <c r="O932" s="184"/>
      <c r="P932" s="184"/>
      <c r="Q932" s="184"/>
      <c r="R932" s="184"/>
      <c r="S932" s="184"/>
      <c r="T932" s="185"/>
      <c r="AT932" s="179" t="s">
        <v>224</v>
      </c>
      <c r="AU932" s="179" t="s">
        <v>81</v>
      </c>
      <c r="AV932" s="11" t="s">
        <v>81</v>
      </c>
      <c r="AW932" s="11" t="s">
        <v>36</v>
      </c>
      <c r="AX932" s="11" t="s">
        <v>9</v>
      </c>
      <c r="AY932" s="179" t="s">
        <v>215</v>
      </c>
    </row>
    <row r="933" spans="2:65" s="1" customFormat="1" ht="22.5" customHeight="1" x14ac:dyDescent="0.3">
      <c r="B933" s="164"/>
      <c r="C933" s="165" t="s">
        <v>1396</v>
      </c>
      <c r="D933" s="165" t="s">
        <v>217</v>
      </c>
      <c r="E933" s="166" t="s">
        <v>1397</v>
      </c>
      <c r="F933" s="167" t="s">
        <v>1398</v>
      </c>
      <c r="G933" s="168" t="s">
        <v>250</v>
      </c>
      <c r="H933" s="169">
        <v>0.61199999999999999</v>
      </c>
      <c r="I933" s="170"/>
      <c r="J933" s="171">
        <f>ROUND(I933*H933,0)</f>
        <v>0</v>
      </c>
      <c r="K933" s="167" t="s">
        <v>221</v>
      </c>
      <c r="L933" s="34"/>
      <c r="M933" s="172" t="s">
        <v>3</v>
      </c>
      <c r="N933" s="173" t="s">
        <v>44</v>
      </c>
      <c r="O933" s="35"/>
      <c r="P933" s="174">
        <f>O933*H933</f>
        <v>0</v>
      </c>
      <c r="Q933" s="174">
        <v>0</v>
      </c>
      <c r="R933" s="174">
        <f>Q933*H933</f>
        <v>0</v>
      </c>
      <c r="S933" s="174">
        <v>0</v>
      </c>
      <c r="T933" s="175">
        <f>S933*H933</f>
        <v>0</v>
      </c>
      <c r="AR933" s="17" t="s">
        <v>308</v>
      </c>
      <c r="AT933" s="17" t="s">
        <v>217</v>
      </c>
      <c r="AU933" s="17" t="s">
        <v>81</v>
      </c>
      <c r="AY933" s="17" t="s">
        <v>215</v>
      </c>
      <c r="BE933" s="176">
        <f>IF(N933="základní",J933,0)</f>
        <v>0</v>
      </c>
      <c r="BF933" s="176">
        <f>IF(N933="snížená",J933,0)</f>
        <v>0</v>
      </c>
      <c r="BG933" s="176">
        <f>IF(N933="zákl. přenesená",J933,0)</f>
        <v>0</v>
      </c>
      <c r="BH933" s="176">
        <f>IF(N933="sníž. přenesená",J933,0)</f>
        <v>0</v>
      </c>
      <c r="BI933" s="176">
        <f>IF(N933="nulová",J933,0)</f>
        <v>0</v>
      </c>
      <c r="BJ933" s="17" t="s">
        <v>9</v>
      </c>
      <c r="BK933" s="176">
        <f>ROUND(I933*H933,0)</f>
        <v>0</v>
      </c>
      <c r="BL933" s="17" t="s">
        <v>308</v>
      </c>
      <c r="BM933" s="17" t="s">
        <v>1399</v>
      </c>
    </row>
    <row r="934" spans="2:65" s="10" customFormat="1" ht="29.85" customHeight="1" x14ac:dyDescent="0.3">
      <c r="B934" s="150"/>
      <c r="D934" s="161" t="s">
        <v>72</v>
      </c>
      <c r="E934" s="162" t="s">
        <v>1400</v>
      </c>
      <c r="F934" s="162" t="s">
        <v>1401</v>
      </c>
      <c r="I934" s="153"/>
      <c r="J934" s="163">
        <f>BK934</f>
        <v>0</v>
      </c>
      <c r="L934" s="150"/>
      <c r="M934" s="155"/>
      <c r="N934" s="156"/>
      <c r="O934" s="156"/>
      <c r="P934" s="157">
        <f>SUM(P935:P967)</f>
        <v>0</v>
      </c>
      <c r="Q934" s="156"/>
      <c r="R934" s="157">
        <f>SUM(R935:R967)</f>
        <v>1.9408398144000003</v>
      </c>
      <c r="S934" s="156"/>
      <c r="T934" s="158">
        <f>SUM(T935:T967)</f>
        <v>0</v>
      </c>
      <c r="AR934" s="151" t="s">
        <v>81</v>
      </c>
      <c r="AT934" s="159" t="s">
        <v>72</v>
      </c>
      <c r="AU934" s="159" t="s">
        <v>9</v>
      </c>
      <c r="AY934" s="151" t="s">
        <v>215</v>
      </c>
      <c r="BK934" s="160">
        <f>SUM(BK935:BK967)</f>
        <v>0</v>
      </c>
    </row>
    <row r="935" spans="2:65" s="1" customFormat="1" ht="22.5" customHeight="1" x14ac:dyDescent="0.3">
      <c r="B935" s="164"/>
      <c r="C935" s="165" t="s">
        <v>1402</v>
      </c>
      <c r="D935" s="165" t="s">
        <v>217</v>
      </c>
      <c r="E935" s="166" t="s">
        <v>1403</v>
      </c>
      <c r="F935" s="167" t="s">
        <v>1404</v>
      </c>
      <c r="G935" s="168" t="s">
        <v>277</v>
      </c>
      <c r="H935" s="169">
        <v>22.5</v>
      </c>
      <c r="I935" s="170"/>
      <c r="J935" s="171">
        <f>ROUND(I935*H935,0)</f>
        <v>0</v>
      </c>
      <c r="K935" s="167" t="s">
        <v>221</v>
      </c>
      <c r="L935" s="34"/>
      <c r="M935" s="172" t="s">
        <v>3</v>
      </c>
      <c r="N935" s="173" t="s">
        <v>44</v>
      </c>
      <c r="O935" s="35"/>
      <c r="P935" s="174">
        <f>O935*H935</f>
        <v>0</v>
      </c>
      <c r="Q935" s="174">
        <v>5.7599999999999997E-7</v>
      </c>
      <c r="R935" s="174">
        <f>Q935*H935</f>
        <v>1.296E-5</v>
      </c>
      <c r="S935" s="174">
        <v>0</v>
      </c>
      <c r="T935" s="175">
        <f>S935*H935</f>
        <v>0</v>
      </c>
      <c r="AR935" s="17" t="s">
        <v>308</v>
      </c>
      <c r="AT935" s="17" t="s">
        <v>217</v>
      </c>
      <c r="AU935" s="17" t="s">
        <v>81</v>
      </c>
      <c r="AY935" s="17" t="s">
        <v>215</v>
      </c>
      <c r="BE935" s="176">
        <f>IF(N935="základní",J935,0)</f>
        <v>0</v>
      </c>
      <c r="BF935" s="176">
        <f>IF(N935="snížená",J935,0)</f>
        <v>0</v>
      </c>
      <c r="BG935" s="176">
        <f>IF(N935="zákl. přenesená",J935,0)</f>
        <v>0</v>
      </c>
      <c r="BH935" s="176">
        <f>IF(N935="sníž. přenesená",J935,0)</f>
        <v>0</v>
      </c>
      <c r="BI935" s="176">
        <f>IF(N935="nulová",J935,0)</f>
        <v>0</v>
      </c>
      <c r="BJ935" s="17" t="s">
        <v>9</v>
      </c>
      <c r="BK935" s="176">
        <f>ROUND(I935*H935,0)</f>
        <v>0</v>
      </c>
      <c r="BL935" s="17" t="s">
        <v>308</v>
      </c>
      <c r="BM935" s="17" t="s">
        <v>1405</v>
      </c>
    </row>
    <row r="936" spans="2:65" s="11" customFormat="1" x14ac:dyDescent="0.3">
      <c r="B936" s="177"/>
      <c r="D936" s="195" t="s">
        <v>224</v>
      </c>
      <c r="E936" s="204" t="s">
        <v>3</v>
      </c>
      <c r="F936" s="205" t="s">
        <v>125</v>
      </c>
      <c r="H936" s="206">
        <v>22.5</v>
      </c>
      <c r="I936" s="182"/>
      <c r="L936" s="177"/>
      <c r="M936" s="183"/>
      <c r="N936" s="184"/>
      <c r="O936" s="184"/>
      <c r="P936" s="184"/>
      <c r="Q936" s="184"/>
      <c r="R936" s="184"/>
      <c r="S936" s="184"/>
      <c r="T936" s="185"/>
      <c r="AT936" s="179" t="s">
        <v>224</v>
      </c>
      <c r="AU936" s="179" t="s">
        <v>81</v>
      </c>
      <c r="AV936" s="11" t="s">
        <v>81</v>
      </c>
      <c r="AW936" s="11" t="s">
        <v>36</v>
      </c>
      <c r="AX936" s="11" t="s">
        <v>9</v>
      </c>
      <c r="AY936" s="179" t="s">
        <v>215</v>
      </c>
    </row>
    <row r="937" spans="2:65" s="1" customFormat="1" ht="22.5" customHeight="1" x14ac:dyDescent="0.3">
      <c r="B937" s="164"/>
      <c r="C937" s="165" t="s">
        <v>1406</v>
      </c>
      <c r="D937" s="165" t="s">
        <v>217</v>
      </c>
      <c r="E937" s="166" t="s">
        <v>1407</v>
      </c>
      <c r="F937" s="167" t="s">
        <v>1408</v>
      </c>
      <c r="G937" s="168" t="s">
        <v>277</v>
      </c>
      <c r="H937" s="169">
        <v>115.3</v>
      </c>
      <c r="I937" s="170"/>
      <c r="J937" s="171">
        <f>ROUND(I937*H937,0)</f>
        <v>0</v>
      </c>
      <c r="K937" s="167" t="s">
        <v>221</v>
      </c>
      <c r="L937" s="34"/>
      <c r="M937" s="172" t="s">
        <v>3</v>
      </c>
      <c r="N937" s="173" t="s">
        <v>44</v>
      </c>
      <c r="O937" s="35"/>
      <c r="P937" s="174">
        <f>O937*H937</f>
        <v>0</v>
      </c>
      <c r="Q937" s="174">
        <v>4.4799999999999999E-7</v>
      </c>
      <c r="R937" s="174">
        <f>Q937*H937</f>
        <v>5.1654399999999998E-5</v>
      </c>
      <c r="S937" s="174">
        <v>0</v>
      </c>
      <c r="T937" s="175">
        <f>S937*H937</f>
        <v>0</v>
      </c>
      <c r="AR937" s="17" t="s">
        <v>308</v>
      </c>
      <c r="AT937" s="17" t="s">
        <v>217</v>
      </c>
      <c r="AU937" s="17" t="s">
        <v>81</v>
      </c>
      <c r="AY937" s="17" t="s">
        <v>215</v>
      </c>
      <c r="BE937" s="176">
        <f>IF(N937="základní",J937,0)</f>
        <v>0</v>
      </c>
      <c r="BF937" s="176">
        <f>IF(N937="snížená",J937,0)</f>
        <v>0</v>
      </c>
      <c r="BG937" s="176">
        <f>IF(N937="zákl. přenesená",J937,0)</f>
        <v>0</v>
      </c>
      <c r="BH937" s="176">
        <f>IF(N937="sníž. přenesená",J937,0)</f>
        <v>0</v>
      </c>
      <c r="BI937" s="176">
        <f>IF(N937="nulová",J937,0)</f>
        <v>0</v>
      </c>
      <c r="BJ937" s="17" t="s">
        <v>9</v>
      </c>
      <c r="BK937" s="176">
        <f>ROUND(I937*H937,0)</f>
        <v>0</v>
      </c>
      <c r="BL937" s="17" t="s">
        <v>308</v>
      </c>
      <c r="BM937" s="17" t="s">
        <v>1409</v>
      </c>
    </row>
    <row r="938" spans="2:65" s="11" customFormat="1" x14ac:dyDescent="0.3">
      <c r="B938" s="177"/>
      <c r="D938" s="195" t="s">
        <v>224</v>
      </c>
      <c r="E938" s="204" t="s">
        <v>3</v>
      </c>
      <c r="F938" s="205" t="s">
        <v>119</v>
      </c>
      <c r="H938" s="206">
        <v>115.3</v>
      </c>
      <c r="I938" s="182"/>
      <c r="L938" s="177"/>
      <c r="M938" s="183"/>
      <c r="N938" s="184"/>
      <c r="O938" s="184"/>
      <c r="P938" s="184"/>
      <c r="Q938" s="184"/>
      <c r="R938" s="184"/>
      <c r="S938" s="184"/>
      <c r="T938" s="185"/>
      <c r="AT938" s="179" t="s">
        <v>224</v>
      </c>
      <c r="AU938" s="179" t="s">
        <v>81</v>
      </c>
      <c r="AV938" s="11" t="s">
        <v>81</v>
      </c>
      <c r="AW938" s="11" t="s">
        <v>36</v>
      </c>
      <c r="AX938" s="11" t="s">
        <v>9</v>
      </c>
      <c r="AY938" s="179" t="s">
        <v>215</v>
      </c>
    </row>
    <row r="939" spans="2:65" s="1" customFormat="1" ht="22.5" customHeight="1" x14ac:dyDescent="0.3">
      <c r="B939" s="164"/>
      <c r="C939" s="165" t="s">
        <v>1410</v>
      </c>
      <c r="D939" s="165" t="s">
        <v>217</v>
      </c>
      <c r="E939" s="166" t="s">
        <v>1411</v>
      </c>
      <c r="F939" s="167" t="s">
        <v>1412</v>
      </c>
      <c r="G939" s="168" t="s">
        <v>277</v>
      </c>
      <c r="H939" s="169">
        <v>137.80000000000001</v>
      </c>
      <c r="I939" s="170"/>
      <c r="J939" s="171">
        <f>ROUND(I939*H939,0)</f>
        <v>0</v>
      </c>
      <c r="K939" s="167" t="s">
        <v>221</v>
      </c>
      <c r="L939" s="34"/>
      <c r="M939" s="172" t="s">
        <v>3</v>
      </c>
      <c r="N939" s="173" t="s">
        <v>44</v>
      </c>
      <c r="O939" s="35"/>
      <c r="P939" s="174">
        <f>O939*H939</f>
        <v>0</v>
      </c>
      <c r="Q939" s="174">
        <v>0</v>
      </c>
      <c r="R939" s="174">
        <f>Q939*H939</f>
        <v>0</v>
      </c>
      <c r="S939" s="174">
        <v>0</v>
      </c>
      <c r="T939" s="175">
        <f>S939*H939</f>
        <v>0</v>
      </c>
      <c r="AR939" s="17" t="s">
        <v>308</v>
      </c>
      <c r="AT939" s="17" t="s">
        <v>217</v>
      </c>
      <c r="AU939" s="17" t="s">
        <v>81</v>
      </c>
      <c r="AY939" s="17" t="s">
        <v>215</v>
      </c>
      <c r="BE939" s="176">
        <f>IF(N939="základní",J939,0)</f>
        <v>0</v>
      </c>
      <c r="BF939" s="176">
        <f>IF(N939="snížená",J939,0)</f>
        <v>0</v>
      </c>
      <c r="BG939" s="176">
        <f>IF(N939="zákl. přenesená",J939,0)</f>
        <v>0</v>
      </c>
      <c r="BH939" s="176">
        <f>IF(N939="sníž. přenesená",J939,0)</f>
        <v>0</v>
      </c>
      <c r="BI939" s="176">
        <f>IF(N939="nulová",J939,0)</f>
        <v>0</v>
      </c>
      <c r="BJ939" s="17" t="s">
        <v>9</v>
      </c>
      <c r="BK939" s="176">
        <f>ROUND(I939*H939,0)</f>
        <v>0</v>
      </c>
      <c r="BL939" s="17" t="s">
        <v>308</v>
      </c>
      <c r="BM939" s="17" t="s">
        <v>1413</v>
      </c>
    </row>
    <row r="940" spans="2:65" s="11" customFormat="1" x14ac:dyDescent="0.3">
      <c r="B940" s="177"/>
      <c r="D940" s="178" t="s">
        <v>224</v>
      </c>
      <c r="E940" s="179" t="s">
        <v>3</v>
      </c>
      <c r="F940" s="180" t="s">
        <v>119</v>
      </c>
      <c r="H940" s="181">
        <v>115.3</v>
      </c>
      <c r="I940" s="182"/>
      <c r="L940" s="177"/>
      <c r="M940" s="183"/>
      <c r="N940" s="184"/>
      <c r="O940" s="184"/>
      <c r="P940" s="184"/>
      <c r="Q940" s="184"/>
      <c r="R940" s="184"/>
      <c r="S940" s="184"/>
      <c r="T940" s="185"/>
      <c r="AT940" s="179" t="s">
        <v>224</v>
      </c>
      <c r="AU940" s="179" t="s">
        <v>81</v>
      </c>
      <c r="AV940" s="11" t="s">
        <v>81</v>
      </c>
      <c r="AW940" s="11" t="s">
        <v>36</v>
      </c>
      <c r="AX940" s="11" t="s">
        <v>73</v>
      </c>
      <c r="AY940" s="179" t="s">
        <v>215</v>
      </c>
    </row>
    <row r="941" spans="2:65" s="11" customFormat="1" x14ac:dyDescent="0.3">
      <c r="B941" s="177"/>
      <c r="D941" s="178" t="s">
        <v>224</v>
      </c>
      <c r="E941" s="179" t="s">
        <v>3</v>
      </c>
      <c r="F941" s="180" t="s">
        <v>125</v>
      </c>
      <c r="H941" s="181">
        <v>22.5</v>
      </c>
      <c r="I941" s="182"/>
      <c r="L941" s="177"/>
      <c r="M941" s="183"/>
      <c r="N941" s="184"/>
      <c r="O941" s="184"/>
      <c r="P941" s="184"/>
      <c r="Q941" s="184"/>
      <c r="R941" s="184"/>
      <c r="S941" s="184"/>
      <c r="T941" s="185"/>
      <c r="AT941" s="179" t="s">
        <v>224</v>
      </c>
      <c r="AU941" s="179" t="s">
        <v>81</v>
      </c>
      <c r="AV941" s="11" t="s">
        <v>81</v>
      </c>
      <c r="AW941" s="11" t="s">
        <v>36</v>
      </c>
      <c r="AX941" s="11" t="s">
        <v>73</v>
      </c>
      <c r="AY941" s="179" t="s">
        <v>215</v>
      </c>
    </row>
    <row r="942" spans="2:65" s="12" customFormat="1" x14ac:dyDescent="0.3">
      <c r="B942" s="186"/>
      <c r="D942" s="195" t="s">
        <v>224</v>
      </c>
      <c r="E942" s="207" t="s">
        <v>3</v>
      </c>
      <c r="F942" s="208" t="s">
        <v>266</v>
      </c>
      <c r="H942" s="209">
        <v>137.80000000000001</v>
      </c>
      <c r="I942" s="190"/>
      <c r="L942" s="186"/>
      <c r="M942" s="191"/>
      <c r="N942" s="192"/>
      <c r="O942" s="192"/>
      <c r="P942" s="192"/>
      <c r="Q942" s="192"/>
      <c r="R942" s="192"/>
      <c r="S942" s="192"/>
      <c r="T942" s="193"/>
      <c r="AT942" s="187" t="s">
        <v>224</v>
      </c>
      <c r="AU942" s="187" t="s">
        <v>81</v>
      </c>
      <c r="AV942" s="12" t="s">
        <v>229</v>
      </c>
      <c r="AW942" s="12" t="s">
        <v>36</v>
      </c>
      <c r="AX942" s="12" t="s">
        <v>9</v>
      </c>
      <c r="AY942" s="187" t="s">
        <v>215</v>
      </c>
    </row>
    <row r="943" spans="2:65" s="1" customFormat="1" ht="22.5" customHeight="1" x14ac:dyDescent="0.3">
      <c r="B943" s="164"/>
      <c r="C943" s="165" t="s">
        <v>1414</v>
      </c>
      <c r="D943" s="165" t="s">
        <v>217</v>
      </c>
      <c r="E943" s="166" t="s">
        <v>1415</v>
      </c>
      <c r="F943" s="167" t="s">
        <v>1416</v>
      </c>
      <c r="G943" s="168" t="s">
        <v>277</v>
      </c>
      <c r="H943" s="169">
        <v>137.80000000000001</v>
      </c>
      <c r="I943" s="170"/>
      <c r="J943" s="171">
        <f>ROUND(I943*H943,0)</f>
        <v>0</v>
      </c>
      <c r="K943" s="167" t="s">
        <v>221</v>
      </c>
      <c r="L943" s="34"/>
      <c r="M943" s="172" t="s">
        <v>3</v>
      </c>
      <c r="N943" s="173" t="s">
        <v>44</v>
      </c>
      <c r="O943" s="35"/>
      <c r="P943" s="174">
        <f>O943*H943</f>
        <v>0</v>
      </c>
      <c r="Q943" s="174">
        <v>6.7000000000000002E-5</v>
      </c>
      <c r="R943" s="174">
        <f>Q943*H943</f>
        <v>9.2326000000000005E-3</v>
      </c>
      <c r="S943" s="174">
        <v>0</v>
      </c>
      <c r="T943" s="175">
        <f>S943*H943</f>
        <v>0</v>
      </c>
      <c r="AR943" s="17" t="s">
        <v>308</v>
      </c>
      <c r="AT943" s="17" t="s">
        <v>217</v>
      </c>
      <c r="AU943" s="17" t="s">
        <v>81</v>
      </c>
      <c r="AY943" s="17" t="s">
        <v>215</v>
      </c>
      <c r="BE943" s="176">
        <f>IF(N943="základní",J943,0)</f>
        <v>0</v>
      </c>
      <c r="BF943" s="176">
        <f>IF(N943="snížená",J943,0)</f>
        <v>0</v>
      </c>
      <c r="BG943" s="176">
        <f>IF(N943="zákl. přenesená",J943,0)</f>
        <v>0</v>
      </c>
      <c r="BH943" s="176">
        <f>IF(N943="sníž. přenesená",J943,0)</f>
        <v>0</v>
      </c>
      <c r="BI943" s="176">
        <f>IF(N943="nulová",J943,0)</f>
        <v>0</v>
      </c>
      <c r="BJ943" s="17" t="s">
        <v>9</v>
      </c>
      <c r="BK943" s="176">
        <f>ROUND(I943*H943,0)</f>
        <v>0</v>
      </c>
      <c r="BL943" s="17" t="s">
        <v>308</v>
      </c>
      <c r="BM943" s="17" t="s">
        <v>1417</v>
      </c>
    </row>
    <row r="944" spans="2:65" s="11" customFormat="1" x14ac:dyDescent="0.3">
      <c r="B944" s="177"/>
      <c r="D944" s="178" t="s">
        <v>224</v>
      </c>
      <c r="E944" s="179" t="s">
        <v>3</v>
      </c>
      <c r="F944" s="180" t="s">
        <v>119</v>
      </c>
      <c r="H944" s="181">
        <v>115.3</v>
      </c>
      <c r="I944" s="182"/>
      <c r="L944" s="177"/>
      <c r="M944" s="183"/>
      <c r="N944" s="184"/>
      <c r="O944" s="184"/>
      <c r="P944" s="184"/>
      <c r="Q944" s="184"/>
      <c r="R944" s="184"/>
      <c r="S944" s="184"/>
      <c r="T944" s="185"/>
      <c r="AT944" s="179" t="s">
        <v>224</v>
      </c>
      <c r="AU944" s="179" t="s">
        <v>81</v>
      </c>
      <c r="AV944" s="11" t="s">
        <v>81</v>
      </c>
      <c r="AW944" s="11" t="s">
        <v>36</v>
      </c>
      <c r="AX944" s="11" t="s">
        <v>73</v>
      </c>
      <c r="AY944" s="179" t="s">
        <v>215</v>
      </c>
    </row>
    <row r="945" spans="2:65" s="11" customFormat="1" x14ac:dyDescent="0.3">
      <c r="B945" s="177"/>
      <c r="D945" s="178" t="s">
        <v>224</v>
      </c>
      <c r="E945" s="179" t="s">
        <v>3</v>
      </c>
      <c r="F945" s="180" t="s">
        <v>125</v>
      </c>
      <c r="H945" s="181">
        <v>22.5</v>
      </c>
      <c r="I945" s="182"/>
      <c r="L945" s="177"/>
      <c r="M945" s="183"/>
      <c r="N945" s="184"/>
      <c r="O945" s="184"/>
      <c r="P945" s="184"/>
      <c r="Q945" s="184"/>
      <c r="R945" s="184"/>
      <c r="S945" s="184"/>
      <c r="T945" s="185"/>
      <c r="AT945" s="179" t="s">
        <v>224</v>
      </c>
      <c r="AU945" s="179" t="s">
        <v>81</v>
      </c>
      <c r="AV945" s="11" t="s">
        <v>81</v>
      </c>
      <c r="AW945" s="11" t="s">
        <v>36</v>
      </c>
      <c r="AX945" s="11" t="s">
        <v>73</v>
      </c>
      <c r="AY945" s="179" t="s">
        <v>215</v>
      </c>
    </row>
    <row r="946" spans="2:65" s="12" customFormat="1" x14ac:dyDescent="0.3">
      <c r="B946" s="186"/>
      <c r="D946" s="195" t="s">
        <v>224</v>
      </c>
      <c r="E946" s="207" t="s">
        <v>3</v>
      </c>
      <c r="F946" s="208" t="s">
        <v>266</v>
      </c>
      <c r="H946" s="209">
        <v>137.80000000000001</v>
      </c>
      <c r="I946" s="190"/>
      <c r="L946" s="186"/>
      <c r="M946" s="191"/>
      <c r="N946" s="192"/>
      <c r="O946" s="192"/>
      <c r="P946" s="192"/>
      <c r="Q946" s="192"/>
      <c r="R946" s="192"/>
      <c r="S946" s="192"/>
      <c r="T946" s="193"/>
      <c r="AT946" s="187" t="s">
        <v>224</v>
      </c>
      <c r="AU946" s="187" t="s">
        <v>81</v>
      </c>
      <c r="AV946" s="12" t="s">
        <v>229</v>
      </c>
      <c r="AW946" s="12" t="s">
        <v>36</v>
      </c>
      <c r="AX946" s="12" t="s">
        <v>9</v>
      </c>
      <c r="AY946" s="187" t="s">
        <v>215</v>
      </c>
    </row>
    <row r="947" spans="2:65" s="1" customFormat="1" ht="22.5" customHeight="1" x14ac:dyDescent="0.3">
      <c r="B947" s="164"/>
      <c r="C947" s="165" t="s">
        <v>1418</v>
      </c>
      <c r="D947" s="165" t="s">
        <v>217</v>
      </c>
      <c r="E947" s="166" t="s">
        <v>1419</v>
      </c>
      <c r="F947" s="167" t="s">
        <v>1420</v>
      </c>
      <c r="G947" s="168" t="s">
        <v>277</v>
      </c>
      <c r="H947" s="169">
        <v>137.80000000000001</v>
      </c>
      <c r="I947" s="170"/>
      <c r="J947" s="171">
        <f>ROUND(I947*H947,0)</f>
        <v>0</v>
      </c>
      <c r="K947" s="167" t="s">
        <v>221</v>
      </c>
      <c r="L947" s="34"/>
      <c r="M947" s="172" t="s">
        <v>3</v>
      </c>
      <c r="N947" s="173" t="s">
        <v>44</v>
      </c>
      <c r="O947" s="35"/>
      <c r="P947" s="174">
        <f>O947*H947</f>
        <v>0</v>
      </c>
      <c r="Q947" s="174">
        <v>4.5450000000000004E-3</v>
      </c>
      <c r="R947" s="174">
        <f>Q947*H947</f>
        <v>0.62630100000000011</v>
      </c>
      <c r="S947" s="174">
        <v>0</v>
      </c>
      <c r="T947" s="175">
        <f>S947*H947</f>
        <v>0</v>
      </c>
      <c r="AR947" s="17" t="s">
        <v>308</v>
      </c>
      <c r="AT947" s="17" t="s">
        <v>217</v>
      </c>
      <c r="AU947" s="17" t="s">
        <v>81</v>
      </c>
      <c r="AY947" s="17" t="s">
        <v>215</v>
      </c>
      <c r="BE947" s="176">
        <f>IF(N947="základní",J947,0)</f>
        <v>0</v>
      </c>
      <c r="BF947" s="176">
        <f>IF(N947="snížená",J947,0)</f>
        <v>0</v>
      </c>
      <c r="BG947" s="176">
        <f>IF(N947="zákl. přenesená",J947,0)</f>
        <v>0</v>
      </c>
      <c r="BH947" s="176">
        <f>IF(N947="sníž. přenesená",J947,0)</f>
        <v>0</v>
      </c>
      <c r="BI947" s="176">
        <f>IF(N947="nulová",J947,0)</f>
        <v>0</v>
      </c>
      <c r="BJ947" s="17" t="s">
        <v>9</v>
      </c>
      <c r="BK947" s="176">
        <f>ROUND(I947*H947,0)</f>
        <v>0</v>
      </c>
      <c r="BL947" s="17" t="s">
        <v>308</v>
      </c>
      <c r="BM947" s="17" t="s">
        <v>1421</v>
      </c>
    </row>
    <row r="948" spans="2:65" s="11" customFormat="1" x14ac:dyDescent="0.3">
      <c r="B948" s="177"/>
      <c r="D948" s="178" t="s">
        <v>224</v>
      </c>
      <c r="E948" s="179" t="s">
        <v>3</v>
      </c>
      <c r="F948" s="180" t="s">
        <v>119</v>
      </c>
      <c r="H948" s="181">
        <v>115.3</v>
      </c>
      <c r="I948" s="182"/>
      <c r="L948" s="177"/>
      <c r="M948" s="183"/>
      <c r="N948" s="184"/>
      <c r="O948" s="184"/>
      <c r="P948" s="184"/>
      <c r="Q948" s="184"/>
      <c r="R948" s="184"/>
      <c r="S948" s="184"/>
      <c r="T948" s="185"/>
      <c r="AT948" s="179" t="s">
        <v>224</v>
      </c>
      <c r="AU948" s="179" t="s">
        <v>81</v>
      </c>
      <c r="AV948" s="11" t="s">
        <v>81</v>
      </c>
      <c r="AW948" s="11" t="s">
        <v>36</v>
      </c>
      <c r="AX948" s="11" t="s">
        <v>73</v>
      </c>
      <c r="AY948" s="179" t="s">
        <v>215</v>
      </c>
    </row>
    <row r="949" spans="2:65" s="11" customFormat="1" x14ac:dyDescent="0.3">
      <c r="B949" s="177"/>
      <c r="D949" s="178" t="s">
        <v>224</v>
      </c>
      <c r="E949" s="179" t="s">
        <v>3</v>
      </c>
      <c r="F949" s="180" t="s">
        <v>125</v>
      </c>
      <c r="H949" s="181">
        <v>22.5</v>
      </c>
      <c r="I949" s="182"/>
      <c r="L949" s="177"/>
      <c r="M949" s="183"/>
      <c r="N949" s="184"/>
      <c r="O949" s="184"/>
      <c r="P949" s="184"/>
      <c r="Q949" s="184"/>
      <c r="R949" s="184"/>
      <c r="S949" s="184"/>
      <c r="T949" s="185"/>
      <c r="AT949" s="179" t="s">
        <v>224</v>
      </c>
      <c r="AU949" s="179" t="s">
        <v>81</v>
      </c>
      <c r="AV949" s="11" t="s">
        <v>81</v>
      </c>
      <c r="AW949" s="11" t="s">
        <v>36</v>
      </c>
      <c r="AX949" s="11" t="s">
        <v>73</v>
      </c>
      <c r="AY949" s="179" t="s">
        <v>215</v>
      </c>
    </row>
    <row r="950" spans="2:65" s="12" customFormat="1" x14ac:dyDescent="0.3">
      <c r="B950" s="186"/>
      <c r="D950" s="195" t="s">
        <v>224</v>
      </c>
      <c r="E950" s="207" t="s">
        <v>3</v>
      </c>
      <c r="F950" s="208" t="s">
        <v>266</v>
      </c>
      <c r="H950" s="209">
        <v>137.80000000000001</v>
      </c>
      <c r="I950" s="190"/>
      <c r="L950" s="186"/>
      <c r="M950" s="191"/>
      <c r="N950" s="192"/>
      <c r="O950" s="192"/>
      <c r="P950" s="192"/>
      <c r="Q950" s="192"/>
      <c r="R950" s="192"/>
      <c r="S950" s="192"/>
      <c r="T950" s="193"/>
      <c r="AT950" s="187" t="s">
        <v>224</v>
      </c>
      <c r="AU950" s="187" t="s">
        <v>81</v>
      </c>
      <c r="AV950" s="12" t="s">
        <v>229</v>
      </c>
      <c r="AW950" s="12" t="s">
        <v>36</v>
      </c>
      <c r="AX950" s="12" t="s">
        <v>9</v>
      </c>
      <c r="AY950" s="187" t="s">
        <v>215</v>
      </c>
    </row>
    <row r="951" spans="2:65" s="1" customFormat="1" ht="22.5" customHeight="1" x14ac:dyDescent="0.3">
      <c r="B951" s="164"/>
      <c r="C951" s="165" t="s">
        <v>1422</v>
      </c>
      <c r="D951" s="165" t="s">
        <v>217</v>
      </c>
      <c r="E951" s="166" t="s">
        <v>1423</v>
      </c>
      <c r="F951" s="167" t="s">
        <v>1424</v>
      </c>
      <c r="G951" s="168" t="s">
        <v>277</v>
      </c>
      <c r="H951" s="169">
        <v>137.80000000000001</v>
      </c>
      <c r="I951" s="170"/>
      <c r="J951" s="171">
        <f>ROUND(I951*H951,0)</f>
        <v>0</v>
      </c>
      <c r="K951" s="167" t="s">
        <v>221</v>
      </c>
      <c r="L951" s="34"/>
      <c r="M951" s="172" t="s">
        <v>3</v>
      </c>
      <c r="N951" s="173" t="s">
        <v>44</v>
      </c>
      <c r="O951" s="35"/>
      <c r="P951" s="174">
        <f>O951*H951</f>
        <v>0</v>
      </c>
      <c r="Q951" s="174">
        <v>2.9999999999999997E-4</v>
      </c>
      <c r="R951" s="174">
        <f>Q951*H951</f>
        <v>4.1340000000000002E-2</v>
      </c>
      <c r="S951" s="174">
        <v>0</v>
      </c>
      <c r="T951" s="175">
        <f>S951*H951</f>
        <v>0</v>
      </c>
      <c r="AR951" s="17" t="s">
        <v>308</v>
      </c>
      <c r="AT951" s="17" t="s">
        <v>217</v>
      </c>
      <c r="AU951" s="17" t="s">
        <v>81</v>
      </c>
      <c r="AY951" s="17" t="s">
        <v>215</v>
      </c>
      <c r="BE951" s="176">
        <f>IF(N951="základní",J951,0)</f>
        <v>0</v>
      </c>
      <c r="BF951" s="176">
        <f>IF(N951="snížená",J951,0)</f>
        <v>0</v>
      </c>
      <c r="BG951" s="176">
        <f>IF(N951="zákl. přenesená",J951,0)</f>
        <v>0</v>
      </c>
      <c r="BH951" s="176">
        <f>IF(N951="sníž. přenesená",J951,0)</f>
        <v>0</v>
      </c>
      <c r="BI951" s="176">
        <f>IF(N951="nulová",J951,0)</f>
        <v>0</v>
      </c>
      <c r="BJ951" s="17" t="s">
        <v>9</v>
      </c>
      <c r="BK951" s="176">
        <f>ROUND(I951*H951,0)</f>
        <v>0</v>
      </c>
      <c r="BL951" s="17" t="s">
        <v>308</v>
      </c>
      <c r="BM951" s="17" t="s">
        <v>1425</v>
      </c>
    </row>
    <row r="952" spans="2:65" s="11" customFormat="1" x14ac:dyDescent="0.3">
      <c r="B952" s="177"/>
      <c r="D952" s="178" t="s">
        <v>224</v>
      </c>
      <c r="E952" s="179" t="s">
        <v>3</v>
      </c>
      <c r="F952" s="180" t="s">
        <v>119</v>
      </c>
      <c r="H952" s="181">
        <v>115.3</v>
      </c>
      <c r="I952" s="182"/>
      <c r="L952" s="177"/>
      <c r="M952" s="183"/>
      <c r="N952" s="184"/>
      <c r="O952" s="184"/>
      <c r="P952" s="184"/>
      <c r="Q952" s="184"/>
      <c r="R952" s="184"/>
      <c r="S952" s="184"/>
      <c r="T952" s="185"/>
      <c r="AT952" s="179" t="s">
        <v>224</v>
      </c>
      <c r="AU952" s="179" t="s">
        <v>81</v>
      </c>
      <c r="AV952" s="11" t="s">
        <v>81</v>
      </c>
      <c r="AW952" s="11" t="s">
        <v>36</v>
      </c>
      <c r="AX952" s="11" t="s">
        <v>73</v>
      </c>
      <c r="AY952" s="179" t="s">
        <v>215</v>
      </c>
    </row>
    <row r="953" spans="2:65" s="11" customFormat="1" x14ac:dyDescent="0.3">
      <c r="B953" s="177"/>
      <c r="D953" s="178" t="s">
        <v>224</v>
      </c>
      <c r="E953" s="179" t="s">
        <v>3</v>
      </c>
      <c r="F953" s="180" t="s">
        <v>125</v>
      </c>
      <c r="H953" s="181">
        <v>22.5</v>
      </c>
      <c r="I953" s="182"/>
      <c r="L953" s="177"/>
      <c r="M953" s="183"/>
      <c r="N953" s="184"/>
      <c r="O953" s="184"/>
      <c r="P953" s="184"/>
      <c r="Q953" s="184"/>
      <c r="R953" s="184"/>
      <c r="S953" s="184"/>
      <c r="T953" s="185"/>
      <c r="AT953" s="179" t="s">
        <v>224</v>
      </c>
      <c r="AU953" s="179" t="s">
        <v>81</v>
      </c>
      <c r="AV953" s="11" t="s">
        <v>81</v>
      </c>
      <c r="AW953" s="11" t="s">
        <v>36</v>
      </c>
      <c r="AX953" s="11" t="s">
        <v>73</v>
      </c>
      <c r="AY953" s="179" t="s">
        <v>215</v>
      </c>
    </row>
    <row r="954" spans="2:65" s="12" customFormat="1" x14ac:dyDescent="0.3">
      <c r="B954" s="186"/>
      <c r="D954" s="195" t="s">
        <v>224</v>
      </c>
      <c r="E954" s="207" t="s">
        <v>3</v>
      </c>
      <c r="F954" s="208" t="s">
        <v>266</v>
      </c>
      <c r="H954" s="209">
        <v>137.80000000000001</v>
      </c>
      <c r="I954" s="190"/>
      <c r="L954" s="186"/>
      <c r="M954" s="191"/>
      <c r="N954" s="192"/>
      <c r="O954" s="192"/>
      <c r="P954" s="192"/>
      <c r="Q954" s="192"/>
      <c r="R954" s="192"/>
      <c r="S954" s="192"/>
      <c r="T954" s="193"/>
      <c r="AT954" s="187" t="s">
        <v>224</v>
      </c>
      <c r="AU954" s="187" t="s">
        <v>81</v>
      </c>
      <c r="AV954" s="12" t="s">
        <v>229</v>
      </c>
      <c r="AW954" s="12" t="s">
        <v>36</v>
      </c>
      <c r="AX954" s="12" t="s">
        <v>9</v>
      </c>
      <c r="AY954" s="187" t="s">
        <v>215</v>
      </c>
    </row>
    <row r="955" spans="2:65" s="1" customFormat="1" ht="22.5" customHeight="1" x14ac:dyDescent="0.3">
      <c r="B955" s="164"/>
      <c r="C955" s="210" t="s">
        <v>1426</v>
      </c>
      <c r="D955" s="210" t="s">
        <v>486</v>
      </c>
      <c r="E955" s="211" t="s">
        <v>1427</v>
      </c>
      <c r="F955" s="212" t="s">
        <v>1428</v>
      </c>
      <c r="G955" s="213" t="s">
        <v>277</v>
      </c>
      <c r="H955" s="214">
        <v>151.58000000000001</v>
      </c>
      <c r="I955" s="215"/>
      <c r="J955" s="216">
        <f>ROUND(I955*H955,0)</f>
        <v>0</v>
      </c>
      <c r="K955" s="212" t="s">
        <v>3</v>
      </c>
      <c r="L955" s="217"/>
      <c r="M955" s="218" t="s">
        <v>3</v>
      </c>
      <c r="N955" s="219" t="s">
        <v>44</v>
      </c>
      <c r="O955" s="35"/>
      <c r="P955" s="174">
        <f>O955*H955</f>
        <v>0</v>
      </c>
      <c r="Q955" s="174">
        <v>8.0000000000000002E-3</v>
      </c>
      <c r="R955" s="174">
        <f>Q955*H955</f>
        <v>1.2126400000000002</v>
      </c>
      <c r="S955" s="174">
        <v>0</v>
      </c>
      <c r="T955" s="175">
        <f>S955*H955</f>
        <v>0</v>
      </c>
      <c r="AR955" s="17" t="s">
        <v>417</v>
      </c>
      <c r="AT955" s="17" t="s">
        <v>486</v>
      </c>
      <c r="AU955" s="17" t="s">
        <v>81</v>
      </c>
      <c r="AY955" s="17" t="s">
        <v>215</v>
      </c>
      <c r="BE955" s="176">
        <f>IF(N955="základní",J955,0)</f>
        <v>0</v>
      </c>
      <c r="BF955" s="176">
        <f>IF(N955="snížená",J955,0)</f>
        <v>0</v>
      </c>
      <c r="BG955" s="176">
        <f>IF(N955="zákl. přenesená",J955,0)</f>
        <v>0</v>
      </c>
      <c r="BH955" s="176">
        <f>IF(N955="sníž. přenesená",J955,0)</f>
        <v>0</v>
      </c>
      <c r="BI955" s="176">
        <f>IF(N955="nulová",J955,0)</f>
        <v>0</v>
      </c>
      <c r="BJ955" s="17" t="s">
        <v>9</v>
      </c>
      <c r="BK955" s="176">
        <f>ROUND(I955*H955,0)</f>
        <v>0</v>
      </c>
      <c r="BL955" s="17" t="s">
        <v>308</v>
      </c>
      <c r="BM955" s="17" t="s">
        <v>1429</v>
      </c>
    </row>
    <row r="956" spans="2:65" s="11" customFormat="1" x14ac:dyDescent="0.3">
      <c r="B956" s="177"/>
      <c r="D956" s="178" t="s">
        <v>224</v>
      </c>
      <c r="E956" s="179" t="s">
        <v>3</v>
      </c>
      <c r="F956" s="180" t="s">
        <v>1430</v>
      </c>
      <c r="H956" s="181">
        <v>126.83</v>
      </c>
      <c r="I956" s="182"/>
      <c r="L956" s="177"/>
      <c r="M956" s="183"/>
      <c r="N956" s="184"/>
      <c r="O956" s="184"/>
      <c r="P956" s="184"/>
      <c r="Q956" s="184"/>
      <c r="R956" s="184"/>
      <c r="S956" s="184"/>
      <c r="T956" s="185"/>
      <c r="AT956" s="179" t="s">
        <v>224</v>
      </c>
      <c r="AU956" s="179" t="s">
        <v>81</v>
      </c>
      <c r="AV956" s="11" t="s">
        <v>81</v>
      </c>
      <c r="AW956" s="11" t="s">
        <v>36</v>
      </c>
      <c r="AX956" s="11" t="s">
        <v>73</v>
      </c>
      <c r="AY956" s="179" t="s">
        <v>215</v>
      </c>
    </row>
    <row r="957" spans="2:65" s="11" customFormat="1" x14ac:dyDescent="0.3">
      <c r="B957" s="177"/>
      <c r="D957" s="178" t="s">
        <v>224</v>
      </c>
      <c r="E957" s="179" t="s">
        <v>3</v>
      </c>
      <c r="F957" s="180" t="s">
        <v>1431</v>
      </c>
      <c r="H957" s="181">
        <v>24.75</v>
      </c>
      <c r="I957" s="182"/>
      <c r="L957" s="177"/>
      <c r="M957" s="183"/>
      <c r="N957" s="184"/>
      <c r="O957" s="184"/>
      <c r="P957" s="184"/>
      <c r="Q957" s="184"/>
      <c r="R957" s="184"/>
      <c r="S957" s="184"/>
      <c r="T957" s="185"/>
      <c r="AT957" s="179" t="s">
        <v>224</v>
      </c>
      <c r="AU957" s="179" t="s">
        <v>81</v>
      </c>
      <c r="AV957" s="11" t="s">
        <v>81</v>
      </c>
      <c r="AW957" s="11" t="s">
        <v>36</v>
      </c>
      <c r="AX957" s="11" t="s">
        <v>73</v>
      </c>
      <c r="AY957" s="179" t="s">
        <v>215</v>
      </c>
    </row>
    <row r="958" spans="2:65" s="12" customFormat="1" x14ac:dyDescent="0.3">
      <c r="B958" s="186"/>
      <c r="D958" s="195" t="s">
        <v>224</v>
      </c>
      <c r="E958" s="207" t="s">
        <v>3</v>
      </c>
      <c r="F958" s="208" t="s">
        <v>266</v>
      </c>
      <c r="H958" s="209">
        <v>151.58000000000001</v>
      </c>
      <c r="I958" s="190"/>
      <c r="L958" s="186"/>
      <c r="M958" s="191"/>
      <c r="N958" s="192"/>
      <c r="O958" s="192"/>
      <c r="P958" s="192"/>
      <c r="Q958" s="192"/>
      <c r="R958" s="192"/>
      <c r="S958" s="192"/>
      <c r="T958" s="193"/>
      <c r="AT958" s="187" t="s">
        <v>224</v>
      </c>
      <c r="AU958" s="187" t="s">
        <v>81</v>
      </c>
      <c r="AV958" s="12" t="s">
        <v>229</v>
      </c>
      <c r="AW958" s="12" t="s">
        <v>36</v>
      </c>
      <c r="AX958" s="12" t="s">
        <v>9</v>
      </c>
      <c r="AY958" s="187" t="s">
        <v>215</v>
      </c>
    </row>
    <row r="959" spans="2:65" s="1" customFormat="1" ht="22.5" customHeight="1" x14ac:dyDescent="0.3">
      <c r="B959" s="164"/>
      <c r="C959" s="165" t="s">
        <v>1432</v>
      </c>
      <c r="D959" s="165" t="s">
        <v>217</v>
      </c>
      <c r="E959" s="166" t="s">
        <v>1433</v>
      </c>
      <c r="F959" s="167" t="s">
        <v>1434</v>
      </c>
      <c r="G959" s="168" t="s">
        <v>345</v>
      </c>
      <c r="H959" s="169">
        <v>137.80000000000001</v>
      </c>
      <c r="I959" s="170"/>
      <c r="J959" s="171">
        <f>ROUND(I959*H959,0)</f>
        <v>0</v>
      </c>
      <c r="K959" s="167" t="s">
        <v>221</v>
      </c>
      <c r="L959" s="34"/>
      <c r="M959" s="172" t="s">
        <v>3</v>
      </c>
      <c r="N959" s="173" t="s">
        <v>44</v>
      </c>
      <c r="O959" s="35"/>
      <c r="P959" s="174">
        <f>O959*H959</f>
        <v>0</v>
      </c>
      <c r="Q959" s="174">
        <v>1.5E-5</v>
      </c>
      <c r="R959" s="174">
        <f>Q959*H959</f>
        <v>2.0670000000000003E-3</v>
      </c>
      <c r="S959" s="174">
        <v>0</v>
      </c>
      <c r="T959" s="175">
        <f>S959*H959</f>
        <v>0</v>
      </c>
      <c r="AR959" s="17" t="s">
        <v>308</v>
      </c>
      <c r="AT959" s="17" t="s">
        <v>217</v>
      </c>
      <c r="AU959" s="17" t="s">
        <v>81</v>
      </c>
      <c r="AY959" s="17" t="s">
        <v>215</v>
      </c>
      <c r="BE959" s="176">
        <f>IF(N959="základní",J959,0)</f>
        <v>0</v>
      </c>
      <c r="BF959" s="176">
        <f>IF(N959="snížená",J959,0)</f>
        <v>0</v>
      </c>
      <c r="BG959" s="176">
        <f>IF(N959="zákl. přenesená",J959,0)</f>
        <v>0</v>
      </c>
      <c r="BH959" s="176">
        <f>IF(N959="sníž. přenesená",J959,0)</f>
        <v>0</v>
      </c>
      <c r="BI959" s="176">
        <f>IF(N959="nulová",J959,0)</f>
        <v>0</v>
      </c>
      <c r="BJ959" s="17" t="s">
        <v>9</v>
      </c>
      <c r="BK959" s="176">
        <f>ROUND(I959*H959,0)</f>
        <v>0</v>
      </c>
      <c r="BL959" s="17" t="s">
        <v>308</v>
      </c>
      <c r="BM959" s="17" t="s">
        <v>1435</v>
      </c>
    </row>
    <row r="960" spans="2:65" s="11" customFormat="1" x14ac:dyDescent="0.3">
      <c r="B960" s="177"/>
      <c r="D960" s="178" t="s">
        <v>224</v>
      </c>
      <c r="E960" s="179" t="s">
        <v>3</v>
      </c>
      <c r="F960" s="180" t="s">
        <v>119</v>
      </c>
      <c r="H960" s="181">
        <v>115.3</v>
      </c>
      <c r="I960" s="182"/>
      <c r="L960" s="177"/>
      <c r="M960" s="183"/>
      <c r="N960" s="184"/>
      <c r="O960" s="184"/>
      <c r="P960" s="184"/>
      <c r="Q960" s="184"/>
      <c r="R960" s="184"/>
      <c r="S960" s="184"/>
      <c r="T960" s="185"/>
      <c r="AT960" s="179" t="s">
        <v>224</v>
      </c>
      <c r="AU960" s="179" t="s">
        <v>81</v>
      </c>
      <c r="AV960" s="11" t="s">
        <v>81</v>
      </c>
      <c r="AW960" s="11" t="s">
        <v>36</v>
      </c>
      <c r="AX960" s="11" t="s">
        <v>73</v>
      </c>
      <c r="AY960" s="179" t="s">
        <v>215</v>
      </c>
    </row>
    <row r="961" spans="2:65" s="11" customFormat="1" x14ac:dyDescent="0.3">
      <c r="B961" s="177"/>
      <c r="D961" s="178" t="s">
        <v>224</v>
      </c>
      <c r="E961" s="179" t="s">
        <v>3</v>
      </c>
      <c r="F961" s="180" t="s">
        <v>125</v>
      </c>
      <c r="H961" s="181">
        <v>22.5</v>
      </c>
      <c r="I961" s="182"/>
      <c r="L961" s="177"/>
      <c r="M961" s="183"/>
      <c r="N961" s="184"/>
      <c r="O961" s="184"/>
      <c r="P961" s="184"/>
      <c r="Q961" s="184"/>
      <c r="R961" s="184"/>
      <c r="S961" s="184"/>
      <c r="T961" s="185"/>
      <c r="AT961" s="179" t="s">
        <v>224</v>
      </c>
      <c r="AU961" s="179" t="s">
        <v>81</v>
      </c>
      <c r="AV961" s="11" t="s">
        <v>81</v>
      </c>
      <c r="AW961" s="11" t="s">
        <v>36</v>
      </c>
      <c r="AX961" s="11" t="s">
        <v>73</v>
      </c>
      <c r="AY961" s="179" t="s">
        <v>215</v>
      </c>
    </row>
    <row r="962" spans="2:65" s="12" customFormat="1" x14ac:dyDescent="0.3">
      <c r="B962" s="186"/>
      <c r="D962" s="195" t="s">
        <v>224</v>
      </c>
      <c r="E962" s="207" t="s">
        <v>3</v>
      </c>
      <c r="F962" s="208" t="s">
        <v>266</v>
      </c>
      <c r="H962" s="209">
        <v>137.80000000000001</v>
      </c>
      <c r="I962" s="190"/>
      <c r="L962" s="186"/>
      <c r="M962" s="191"/>
      <c r="N962" s="192"/>
      <c r="O962" s="192"/>
      <c r="P962" s="192"/>
      <c r="Q962" s="192"/>
      <c r="R962" s="192"/>
      <c r="S962" s="192"/>
      <c r="T962" s="193"/>
      <c r="AT962" s="187" t="s">
        <v>224</v>
      </c>
      <c r="AU962" s="187" t="s">
        <v>81</v>
      </c>
      <c r="AV962" s="12" t="s">
        <v>229</v>
      </c>
      <c r="AW962" s="12" t="s">
        <v>36</v>
      </c>
      <c r="AX962" s="12" t="s">
        <v>9</v>
      </c>
      <c r="AY962" s="187" t="s">
        <v>215</v>
      </c>
    </row>
    <row r="963" spans="2:65" s="1" customFormat="1" ht="22.5" customHeight="1" x14ac:dyDescent="0.3">
      <c r="B963" s="164"/>
      <c r="C963" s="210" t="s">
        <v>1436</v>
      </c>
      <c r="D963" s="210" t="s">
        <v>486</v>
      </c>
      <c r="E963" s="211" t="s">
        <v>1437</v>
      </c>
      <c r="F963" s="212" t="s">
        <v>1438</v>
      </c>
      <c r="G963" s="213" t="s">
        <v>345</v>
      </c>
      <c r="H963" s="214">
        <v>140.55600000000001</v>
      </c>
      <c r="I963" s="215"/>
      <c r="J963" s="216">
        <f>ROUND(I963*H963,0)</f>
        <v>0</v>
      </c>
      <c r="K963" s="212" t="s">
        <v>221</v>
      </c>
      <c r="L963" s="217"/>
      <c r="M963" s="218" t="s">
        <v>3</v>
      </c>
      <c r="N963" s="219" t="s">
        <v>44</v>
      </c>
      <c r="O963" s="35"/>
      <c r="P963" s="174">
        <f>O963*H963</f>
        <v>0</v>
      </c>
      <c r="Q963" s="174">
        <v>3.5E-4</v>
      </c>
      <c r="R963" s="174">
        <f>Q963*H963</f>
        <v>4.9194600000000005E-2</v>
      </c>
      <c r="S963" s="174">
        <v>0</v>
      </c>
      <c r="T963" s="175">
        <f>S963*H963</f>
        <v>0</v>
      </c>
      <c r="AR963" s="17" t="s">
        <v>417</v>
      </c>
      <c r="AT963" s="17" t="s">
        <v>486</v>
      </c>
      <c r="AU963" s="17" t="s">
        <v>81</v>
      </c>
      <c r="AY963" s="17" t="s">
        <v>215</v>
      </c>
      <c r="BE963" s="176">
        <f>IF(N963="základní",J963,0)</f>
        <v>0</v>
      </c>
      <c r="BF963" s="176">
        <f>IF(N963="snížená",J963,0)</f>
        <v>0</v>
      </c>
      <c r="BG963" s="176">
        <f>IF(N963="zákl. přenesená",J963,0)</f>
        <v>0</v>
      </c>
      <c r="BH963" s="176">
        <f>IF(N963="sníž. přenesená",J963,0)</f>
        <v>0</v>
      </c>
      <c r="BI963" s="176">
        <f>IF(N963="nulová",J963,0)</f>
        <v>0</v>
      </c>
      <c r="BJ963" s="17" t="s">
        <v>9</v>
      </c>
      <c r="BK963" s="176">
        <f>ROUND(I963*H963,0)</f>
        <v>0</v>
      </c>
      <c r="BL963" s="17" t="s">
        <v>308</v>
      </c>
      <c r="BM963" s="17" t="s">
        <v>1439</v>
      </c>
    </row>
    <row r="964" spans="2:65" s="11" customFormat="1" x14ac:dyDescent="0.3">
      <c r="B964" s="177"/>
      <c r="D964" s="178" t="s">
        <v>224</v>
      </c>
      <c r="E964" s="179" t="s">
        <v>3</v>
      </c>
      <c r="F964" s="180" t="s">
        <v>1440</v>
      </c>
      <c r="H964" s="181">
        <v>117.60599999999999</v>
      </c>
      <c r="I964" s="182"/>
      <c r="L964" s="177"/>
      <c r="M964" s="183"/>
      <c r="N964" s="184"/>
      <c r="O964" s="184"/>
      <c r="P964" s="184"/>
      <c r="Q964" s="184"/>
      <c r="R964" s="184"/>
      <c r="S964" s="184"/>
      <c r="T964" s="185"/>
      <c r="AT964" s="179" t="s">
        <v>224</v>
      </c>
      <c r="AU964" s="179" t="s">
        <v>81</v>
      </c>
      <c r="AV964" s="11" t="s">
        <v>81</v>
      </c>
      <c r="AW964" s="11" t="s">
        <v>36</v>
      </c>
      <c r="AX964" s="11" t="s">
        <v>73</v>
      </c>
      <c r="AY964" s="179" t="s">
        <v>215</v>
      </c>
    </row>
    <row r="965" spans="2:65" s="11" customFormat="1" x14ac:dyDescent="0.3">
      <c r="B965" s="177"/>
      <c r="D965" s="178" t="s">
        <v>224</v>
      </c>
      <c r="E965" s="179" t="s">
        <v>3</v>
      </c>
      <c r="F965" s="180" t="s">
        <v>1441</v>
      </c>
      <c r="H965" s="181">
        <v>22.95</v>
      </c>
      <c r="I965" s="182"/>
      <c r="L965" s="177"/>
      <c r="M965" s="183"/>
      <c r="N965" s="184"/>
      <c r="O965" s="184"/>
      <c r="P965" s="184"/>
      <c r="Q965" s="184"/>
      <c r="R965" s="184"/>
      <c r="S965" s="184"/>
      <c r="T965" s="185"/>
      <c r="AT965" s="179" t="s">
        <v>224</v>
      </c>
      <c r="AU965" s="179" t="s">
        <v>81</v>
      </c>
      <c r="AV965" s="11" t="s">
        <v>81</v>
      </c>
      <c r="AW965" s="11" t="s">
        <v>36</v>
      </c>
      <c r="AX965" s="11" t="s">
        <v>73</v>
      </c>
      <c r="AY965" s="179" t="s">
        <v>215</v>
      </c>
    </row>
    <row r="966" spans="2:65" s="12" customFormat="1" x14ac:dyDescent="0.3">
      <c r="B966" s="186"/>
      <c r="D966" s="195" t="s">
        <v>224</v>
      </c>
      <c r="E966" s="207" t="s">
        <v>3</v>
      </c>
      <c r="F966" s="208" t="s">
        <v>266</v>
      </c>
      <c r="H966" s="209">
        <v>140.55600000000001</v>
      </c>
      <c r="I966" s="190"/>
      <c r="L966" s="186"/>
      <c r="M966" s="191"/>
      <c r="N966" s="192"/>
      <c r="O966" s="192"/>
      <c r="P966" s="192"/>
      <c r="Q966" s="192"/>
      <c r="R966" s="192"/>
      <c r="S966" s="192"/>
      <c r="T966" s="193"/>
      <c r="AT966" s="187" t="s">
        <v>224</v>
      </c>
      <c r="AU966" s="187" t="s">
        <v>81</v>
      </c>
      <c r="AV966" s="12" t="s">
        <v>229</v>
      </c>
      <c r="AW966" s="12" t="s">
        <v>36</v>
      </c>
      <c r="AX966" s="12" t="s">
        <v>9</v>
      </c>
      <c r="AY966" s="187" t="s">
        <v>215</v>
      </c>
    </row>
    <row r="967" spans="2:65" s="1" customFormat="1" ht="22.5" customHeight="1" x14ac:dyDescent="0.3">
      <c r="B967" s="164"/>
      <c r="C967" s="165" t="s">
        <v>1442</v>
      </c>
      <c r="D967" s="165" t="s">
        <v>217</v>
      </c>
      <c r="E967" s="166" t="s">
        <v>1443</v>
      </c>
      <c r="F967" s="167" t="s">
        <v>1444</v>
      </c>
      <c r="G967" s="168" t="s">
        <v>250</v>
      </c>
      <c r="H967" s="169">
        <v>1.9410000000000001</v>
      </c>
      <c r="I967" s="170"/>
      <c r="J967" s="171">
        <f>ROUND(I967*H967,0)</f>
        <v>0</v>
      </c>
      <c r="K967" s="167" t="s">
        <v>221</v>
      </c>
      <c r="L967" s="34"/>
      <c r="M967" s="172" t="s">
        <v>3</v>
      </c>
      <c r="N967" s="173" t="s">
        <v>44</v>
      </c>
      <c r="O967" s="35"/>
      <c r="P967" s="174">
        <f>O967*H967</f>
        <v>0</v>
      </c>
      <c r="Q967" s="174">
        <v>0</v>
      </c>
      <c r="R967" s="174">
        <f>Q967*H967</f>
        <v>0</v>
      </c>
      <c r="S967" s="174">
        <v>0</v>
      </c>
      <c r="T967" s="175">
        <f>S967*H967</f>
        <v>0</v>
      </c>
      <c r="AR967" s="17" t="s">
        <v>308</v>
      </c>
      <c r="AT967" s="17" t="s">
        <v>217</v>
      </c>
      <c r="AU967" s="17" t="s">
        <v>81</v>
      </c>
      <c r="AY967" s="17" t="s">
        <v>215</v>
      </c>
      <c r="BE967" s="176">
        <f>IF(N967="základní",J967,0)</f>
        <v>0</v>
      </c>
      <c r="BF967" s="176">
        <f>IF(N967="snížená",J967,0)</f>
        <v>0</v>
      </c>
      <c r="BG967" s="176">
        <f>IF(N967="zákl. přenesená",J967,0)</f>
        <v>0</v>
      </c>
      <c r="BH967" s="176">
        <f>IF(N967="sníž. přenesená",J967,0)</f>
        <v>0</v>
      </c>
      <c r="BI967" s="176">
        <f>IF(N967="nulová",J967,0)</f>
        <v>0</v>
      </c>
      <c r="BJ967" s="17" t="s">
        <v>9</v>
      </c>
      <c r="BK967" s="176">
        <f>ROUND(I967*H967,0)</f>
        <v>0</v>
      </c>
      <c r="BL967" s="17" t="s">
        <v>308</v>
      </c>
      <c r="BM967" s="17" t="s">
        <v>1445</v>
      </c>
    </row>
    <row r="968" spans="2:65" s="10" customFormat="1" ht="29.85" customHeight="1" x14ac:dyDescent="0.3">
      <c r="B968" s="150"/>
      <c r="D968" s="161" t="s">
        <v>72</v>
      </c>
      <c r="E968" s="162" t="s">
        <v>1446</v>
      </c>
      <c r="F968" s="162" t="s">
        <v>1447</v>
      </c>
      <c r="I968" s="153"/>
      <c r="J968" s="163">
        <f>BK968</f>
        <v>0</v>
      </c>
      <c r="L968" s="150"/>
      <c r="M968" s="155"/>
      <c r="N968" s="156"/>
      <c r="O968" s="156"/>
      <c r="P968" s="157">
        <f>SUM(P969:P1007)</f>
        <v>0</v>
      </c>
      <c r="Q968" s="156"/>
      <c r="R968" s="157">
        <f>SUM(R969:R1007)</f>
        <v>3.1688889700000002</v>
      </c>
      <c r="S968" s="156"/>
      <c r="T968" s="158">
        <f>SUM(T969:T1007)</f>
        <v>0</v>
      </c>
      <c r="AR968" s="151" t="s">
        <v>81</v>
      </c>
      <c r="AT968" s="159" t="s">
        <v>72</v>
      </c>
      <c r="AU968" s="159" t="s">
        <v>9</v>
      </c>
      <c r="AY968" s="151" t="s">
        <v>215</v>
      </c>
      <c r="BK968" s="160">
        <f>SUM(BK969:BK1007)</f>
        <v>0</v>
      </c>
    </row>
    <row r="969" spans="2:65" s="1" customFormat="1" ht="31.5" customHeight="1" x14ac:dyDescent="0.3">
      <c r="B969" s="164"/>
      <c r="C969" s="165" t="s">
        <v>1448</v>
      </c>
      <c r="D969" s="165" t="s">
        <v>217</v>
      </c>
      <c r="E969" s="166" t="s">
        <v>1449</v>
      </c>
      <c r="F969" s="167" t="s">
        <v>1450</v>
      </c>
      <c r="G969" s="168" t="s">
        <v>277</v>
      </c>
      <c r="H969" s="169">
        <v>122.985</v>
      </c>
      <c r="I969" s="170"/>
      <c r="J969" s="171">
        <f>ROUND(I969*H969,0)</f>
        <v>0</v>
      </c>
      <c r="K969" s="167" t="s">
        <v>221</v>
      </c>
      <c r="L969" s="34"/>
      <c r="M969" s="172" t="s">
        <v>3</v>
      </c>
      <c r="N969" s="173" t="s">
        <v>44</v>
      </c>
      <c r="O969" s="35"/>
      <c r="P969" s="174">
        <f>O969*H969</f>
        <v>0</v>
      </c>
      <c r="Q969" s="174">
        <v>3.0000000000000001E-3</v>
      </c>
      <c r="R969" s="174">
        <f>Q969*H969</f>
        <v>0.36895500000000003</v>
      </c>
      <c r="S969" s="174">
        <v>0</v>
      </c>
      <c r="T969" s="175">
        <f>S969*H969</f>
        <v>0</v>
      </c>
      <c r="AR969" s="17" t="s">
        <v>308</v>
      </c>
      <c r="AT969" s="17" t="s">
        <v>217</v>
      </c>
      <c r="AU969" s="17" t="s">
        <v>81</v>
      </c>
      <c r="AY969" s="17" t="s">
        <v>215</v>
      </c>
      <c r="BE969" s="176">
        <f>IF(N969="základní",J969,0)</f>
        <v>0</v>
      </c>
      <c r="BF969" s="176">
        <f>IF(N969="snížená",J969,0)</f>
        <v>0</v>
      </c>
      <c r="BG969" s="176">
        <f>IF(N969="zákl. přenesená",J969,0)</f>
        <v>0</v>
      </c>
      <c r="BH969" s="176">
        <f>IF(N969="sníž. přenesená",J969,0)</f>
        <v>0</v>
      </c>
      <c r="BI969" s="176">
        <f>IF(N969="nulová",J969,0)</f>
        <v>0</v>
      </c>
      <c r="BJ969" s="17" t="s">
        <v>9</v>
      </c>
      <c r="BK969" s="176">
        <f>ROUND(I969*H969,0)</f>
        <v>0</v>
      </c>
      <c r="BL969" s="17" t="s">
        <v>308</v>
      </c>
      <c r="BM969" s="17" t="s">
        <v>1451</v>
      </c>
    </row>
    <row r="970" spans="2:65" s="11" customFormat="1" x14ac:dyDescent="0.3">
      <c r="B970" s="177"/>
      <c r="D970" s="178" t="s">
        <v>224</v>
      </c>
      <c r="E970" s="179" t="s">
        <v>3</v>
      </c>
      <c r="F970" s="180" t="s">
        <v>1452</v>
      </c>
      <c r="H970" s="181">
        <v>11.988</v>
      </c>
      <c r="I970" s="182"/>
      <c r="L970" s="177"/>
      <c r="M970" s="183"/>
      <c r="N970" s="184"/>
      <c r="O970" s="184"/>
      <c r="P970" s="184"/>
      <c r="Q970" s="184"/>
      <c r="R970" s="184"/>
      <c r="S970" s="184"/>
      <c r="T970" s="185"/>
      <c r="AT970" s="179" t="s">
        <v>224</v>
      </c>
      <c r="AU970" s="179" t="s">
        <v>81</v>
      </c>
      <c r="AV970" s="11" t="s">
        <v>81</v>
      </c>
      <c r="AW970" s="11" t="s">
        <v>36</v>
      </c>
      <c r="AX970" s="11" t="s">
        <v>73</v>
      </c>
      <c r="AY970" s="179" t="s">
        <v>215</v>
      </c>
    </row>
    <row r="971" spans="2:65" s="11" customFormat="1" x14ac:dyDescent="0.3">
      <c r="B971" s="177"/>
      <c r="D971" s="178" t="s">
        <v>224</v>
      </c>
      <c r="E971" s="179" t="s">
        <v>3</v>
      </c>
      <c r="F971" s="180" t="s">
        <v>1453</v>
      </c>
      <c r="H971" s="181">
        <v>7.74</v>
      </c>
      <c r="I971" s="182"/>
      <c r="L971" s="177"/>
      <c r="M971" s="183"/>
      <c r="N971" s="184"/>
      <c r="O971" s="184"/>
      <c r="P971" s="184"/>
      <c r="Q971" s="184"/>
      <c r="R971" s="184"/>
      <c r="S971" s="184"/>
      <c r="T971" s="185"/>
      <c r="AT971" s="179" t="s">
        <v>224</v>
      </c>
      <c r="AU971" s="179" t="s">
        <v>81</v>
      </c>
      <c r="AV971" s="11" t="s">
        <v>81</v>
      </c>
      <c r="AW971" s="11" t="s">
        <v>36</v>
      </c>
      <c r="AX971" s="11" t="s">
        <v>73</v>
      </c>
      <c r="AY971" s="179" t="s">
        <v>215</v>
      </c>
    </row>
    <row r="972" spans="2:65" s="11" customFormat="1" x14ac:dyDescent="0.3">
      <c r="B972" s="177"/>
      <c r="D972" s="178" t="s">
        <v>224</v>
      </c>
      <c r="E972" s="179" t="s">
        <v>3</v>
      </c>
      <c r="F972" s="180" t="s">
        <v>1454</v>
      </c>
      <c r="H972" s="181">
        <v>15.912000000000001</v>
      </c>
      <c r="I972" s="182"/>
      <c r="L972" s="177"/>
      <c r="M972" s="183"/>
      <c r="N972" s="184"/>
      <c r="O972" s="184"/>
      <c r="P972" s="184"/>
      <c r="Q972" s="184"/>
      <c r="R972" s="184"/>
      <c r="S972" s="184"/>
      <c r="T972" s="185"/>
      <c r="AT972" s="179" t="s">
        <v>224</v>
      </c>
      <c r="AU972" s="179" t="s">
        <v>81</v>
      </c>
      <c r="AV972" s="11" t="s">
        <v>81</v>
      </c>
      <c r="AW972" s="11" t="s">
        <v>36</v>
      </c>
      <c r="AX972" s="11" t="s">
        <v>73</v>
      </c>
      <c r="AY972" s="179" t="s">
        <v>215</v>
      </c>
    </row>
    <row r="973" spans="2:65" s="11" customFormat="1" x14ac:dyDescent="0.3">
      <c r="B973" s="177"/>
      <c r="D973" s="178" t="s">
        <v>224</v>
      </c>
      <c r="E973" s="179" t="s">
        <v>3</v>
      </c>
      <c r="F973" s="180" t="s">
        <v>1455</v>
      </c>
      <c r="H973" s="181">
        <v>10.368</v>
      </c>
      <c r="I973" s="182"/>
      <c r="L973" s="177"/>
      <c r="M973" s="183"/>
      <c r="N973" s="184"/>
      <c r="O973" s="184"/>
      <c r="P973" s="184"/>
      <c r="Q973" s="184"/>
      <c r="R973" s="184"/>
      <c r="S973" s="184"/>
      <c r="T973" s="185"/>
      <c r="AT973" s="179" t="s">
        <v>224</v>
      </c>
      <c r="AU973" s="179" t="s">
        <v>81</v>
      </c>
      <c r="AV973" s="11" t="s">
        <v>81</v>
      </c>
      <c r="AW973" s="11" t="s">
        <v>36</v>
      </c>
      <c r="AX973" s="11" t="s">
        <v>73</v>
      </c>
      <c r="AY973" s="179" t="s">
        <v>215</v>
      </c>
    </row>
    <row r="974" spans="2:65" s="11" customFormat="1" x14ac:dyDescent="0.3">
      <c r="B974" s="177"/>
      <c r="D974" s="178" t="s">
        <v>224</v>
      </c>
      <c r="E974" s="179" t="s">
        <v>3</v>
      </c>
      <c r="F974" s="180" t="s">
        <v>1456</v>
      </c>
      <c r="H974" s="181">
        <v>13.644</v>
      </c>
      <c r="I974" s="182"/>
      <c r="L974" s="177"/>
      <c r="M974" s="183"/>
      <c r="N974" s="184"/>
      <c r="O974" s="184"/>
      <c r="P974" s="184"/>
      <c r="Q974" s="184"/>
      <c r="R974" s="184"/>
      <c r="S974" s="184"/>
      <c r="T974" s="185"/>
      <c r="AT974" s="179" t="s">
        <v>224</v>
      </c>
      <c r="AU974" s="179" t="s">
        <v>81</v>
      </c>
      <c r="AV974" s="11" t="s">
        <v>81</v>
      </c>
      <c r="AW974" s="11" t="s">
        <v>36</v>
      </c>
      <c r="AX974" s="11" t="s">
        <v>73</v>
      </c>
      <c r="AY974" s="179" t="s">
        <v>215</v>
      </c>
    </row>
    <row r="975" spans="2:65" s="11" customFormat="1" x14ac:dyDescent="0.3">
      <c r="B975" s="177"/>
      <c r="D975" s="178" t="s">
        <v>224</v>
      </c>
      <c r="E975" s="179" t="s">
        <v>3</v>
      </c>
      <c r="F975" s="180" t="s">
        <v>1457</v>
      </c>
      <c r="H975" s="181">
        <v>2.0249999999999999</v>
      </c>
      <c r="I975" s="182"/>
      <c r="L975" s="177"/>
      <c r="M975" s="183"/>
      <c r="N975" s="184"/>
      <c r="O975" s="184"/>
      <c r="P975" s="184"/>
      <c r="Q975" s="184"/>
      <c r="R975" s="184"/>
      <c r="S975" s="184"/>
      <c r="T975" s="185"/>
      <c r="AT975" s="179" t="s">
        <v>224</v>
      </c>
      <c r="AU975" s="179" t="s">
        <v>81</v>
      </c>
      <c r="AV975" s="11" t="s">
        <v>81</v>
      </c>
      <c r="AW975" s="11" t="s">
        <v>36</v>
      </c>
      <c r="AX975" s="11" t="s">
        <v>73</v>
      </c>
      <c r="AY975" s="179" t="s">
        <v>215</v>
      </c>
    </row>
    <row r="976" spans="2:65" s="11" customFormat="1" x14ac:dyDescent="0.3">
      <c r="B976" s="177"/>
      <c r="D976" s="178" t="s">
        <v>224</v>
      </c>
      <c r="E976" s="179" t="s">
        <v>3</v>
      </c>
      <c r="F976" s="180" t="s">
        <v>1458</v>
      </c>
      <c r="H976" s="181">
        <v>13.284000000000001</v>
      </c>
      <c r="I976" s="182"/>
      <c r="L976" s="177"/>
      <c r="M976" s="183"/>
      <c r="N976" s="184"/>
      <c r="O976" s="184"/>
      <c r="P976" s="184"/>
      <c r="Q976" s="184"/>
      <c r="R976" s="184"/>
      <c r="S976" s="184"/>
      <c r="T976" s="185"/>
      <c r="AT976" s="179" t="s">
        <v>224</v>
      </c>
      <c r="AU976" s="179" t="s">
        <v>81</v>
      </c>
      <c r="AV976" s="11" t="s">
        <v>81</v>
      </c>
      <c r="AW976" s="11" t="s">
        <v>36</v>
      </c>
      <c r="AX976" s="11" t="s">
        <v>73</v>
      </c>
      <c r="AY976" s="179" t="s">
        <v>215</v>
      </c>
    </row>
    <row r="977" spans="2:65" s="11" customFormat="1" x14ac:dyDescent="0.3">
      <c r="B977" s="177"/>
      <c r="D977" s="178" t="s">
        <v>224</v>
      </c>
      <c r="E977" s="179" t="s">
        <v>3</v>
      </c>
      <c r="F977" s="180" t="s">
        <v>1459</v>
      </c>
      <c r="H977" s="181">
        <v>16.344000000000001</v>
      </c>
      <c r="I977" s="182"/>
      <c r="L977" s="177"/>
      <c r="M977" s="183"/>
      <c r="N977" s="184"/>
      <c r="O977" s="184"/>
      <c r="P977" s="184"/>
      <c r="Q977" s="184"/>
      <c r="R977" s="184"/>
      <c r="S977" s="184"/>
      <c r="T977" s="185"/>
      <c r="AT977" s="179" t="s">
        <v>224</v>
      </c>
      <c r="AU977" s="179" t="s">
        <v>81</v>
      </c>
      <c r="AV977" s="11" t="s">
        <v>81</v>
      </c>
      <c r="AW977" s="11" t="s">
        <v>36</v>
      </c>
      <c r="AX977" s="11" t="s">
        <v>73</v>
      </c>
      <c r="AY977" s="179" t="s">
        <v>215</v>
      </c>
    </row>
    <row r="978" spans="2:65" s="11" customFormat="1" x14ac:dyDescent="0.3">
      <c r="B978" s="177"/>
      <c r="D978" s="178" t="s">
        <v>224</v>
      </c>
      <c r="E978" s="179" t="s">
        <v>3</v>
      </c>
      <c r="F978" s="180" t="s">
        <v>1460</v>
      </c>
      <c r="H978" s="181">
        <v>9.0719999999999992</v>
      </c>
      <c r="I978" s="182"/>
      <c r="L978" s="177"/>
      <c r="M978" s="183"/>
      <c r="N978" s="184"/>
      <c r="O978" s="184"/>
      <c r="P978" s="184"/>
      <c r="Q978" s="184"/>
      <c r="R978" s="184"/>
      <c r="S978" s="184"/>
      <c r="T978" s="185"/>
      <c r="AT978" s="179" t="s">
        <v>224</v>
      </c>
      <c r="AU978" s="179" t="s">
        <v>81</v>
      </c>
      <c r="AV978" s="11" t="s">
        <v>81</v>
      </c>
      <c r="AW978" s="11" t="s">
        <v>36</v>
      </c>
      <c r="AX978" s="11" t="s">
        <v>73</v>
      </c>
      <c r="AY978" s="179" t="s">
        <v>215</v>
      </c>
    </row>
    <row r="979" spans="2:65" s="11" customFormat="1" x14ac:dyDescent="0.3">
      <c r="B979" s="177"/>
      <c r="D979" s="178" t="s">
        <v>224</v>
      </c>
      <c r="E979" s="179" t="s">
        <v>3</v>
      </c>
      <c r="F979" s="180" t="s">
        <v>1461</v>
      </c>
      <c r="H979" s="181">
        <v>22.608000000000001</v>
      </c>
      <c r="I979" s="182"/>
      <c r="L979" s="177"/>
      <c r="M979" s="183"/>
      <c r="N979" s="184"/>
      <c r="O979" s="184"/>
      <c r="P979" s="184"/>
      <c r="Q979" s="184"/>
      <c r="R979" s="184"/>
      <c r="S979" s="184"/>
      <c r="T979" s="185"/>
      <c r="AT979" s="179" t="s">
        <v>224</v>
      </c>
      <c r="AU979" s="179" t="s">
        <v>81</v>
      </c>
      <c r="AV979" s="11" t="s">
        <v>81</v>
      </c>
      <c r="AW979" s="11" t="s">
        <v>36</v>
      </c>
      <c r="AX979" s="11" t="s">
        <v>73</v>
      </c>
      <c r="AY979" s="179" t="s">
        <v>215</v>
      </c>
    </row>
    <row r="980" spans="2:65" s="12" customFormat="1" x14ac:dyDescent="0.3">
      <c r="B980" s="186"/>
      <c r="D980" s="195" t="s">
        <v>224</v>
      </c>
      <c r="E980" s="207" t="s">
        <v>141</v>
      </c>
      <c r="F980" s="208" t="s">
        <v>266</v>
      </c>
      <c r="H980" s="209">
        <v>122.985</v>
      </c>
      <c r="I980" s="190"/>
      <c r="L980" s="186"/>
      <c r="M980" s="191"/>
      <c r="N980" s="192"/>
      <c r="O980" s="192"/>
      <c r="P980" s="192"/>
      <c r="Q980" s="192"/>
      <c r="R980" s="192"/>
      <c r="S980" s="192"/>
      <c r="T980" s="193"/>
      <c r="AT980" s="187" t="s">
        <v>224</v>
      </c>
      <c r="AU980" s="187" t="s">
        <v>81</v>
      </c>
      <c r="AV980" s="12" t="s">
        <v>229</v>
      </c>
      <c r="AW980" s="12" t="s">
        <v>36</v>
      </c>
      <c r="AX980" s="12" t="s">
        <v>9</v>
      </c>
      <c r="AY980" s="187" t="s">
        <v>215</v>
      </c>
    </row>
    <row r="981" spans="2:65" s="1" customFormat="1" ht="22.5" customHeight="1" x14ac:dyDescent="0.3">
      <c r="B981" s="164"/>
      <c r="C981" s="210" t="s">
        <v>1462</v>
      </c>
      <c r="D981" s="210" t="s">
        <v>486</v>
      </c>
      <c r="E981" s="211" t="s">
        <v>1463</v>
      </c>
      <c r="F981" s="212" t="s">
        <v>1464</v>
      </c>
      <c r="G981" s="213" t="s">
        <v>277</v>
      </c>
      <c r="H981" s="214">
        <v>135.28399999999999</v>
      </c>
      <c r="I981" s="215"/>
      <c r="J981" s="216">
        <f>ROUND(I981*H981,0)</f>
        <v>0</v>
      </c>
      <c r="K981" s="212" t="s">
        <v>3</v>
      </c>
      <c r="L981" s="217"/>
      <c r="M981" s="218" t="s">
        <v>3</v>
      </c>
      <c r="N981" s="219" t="s">
        <v>44</v>
      </c>
      <c r="O981" s="35"/>
      <c r="P981" s="174">
        <f>O981*H981</f>
        <v>0</v>
      </c>
      <c r="Q981" s="174">
        <v>0.02</v>
      </c>
      <c r="R981" s="174">
        <f>Q981*H981</f>
        <v>2.7056800000000001</v>
      </c>
      <c r="S981" s="174">
        <v>0</v>
      </c>
      <c r="T981" s="175">
        <f>S981*H981</f>
        <v>0</v>
      </c>
      <c r="AR981" s="17" t="s">
        <v>417</v>
      </c>
      <c r="AT981" s="17" t="s">
        <v>486</v>
      </c>
      <c r="AU981" s="17" t="s">
        <v>81</v>
      </c>
      <c r="AY981" s="17" t="s">
        <v>215</v>
      </c>
      <c r="BE981" s="176">
        <f>IF(N981="základní",J981,0)</f>
        <v>0</v>
      </c>
      <c r="BF981" s="176">
        <f>IF(N981="snížená",J981,0)</f>
        <v>0</v>
      </c>
      <c r="BG981" s="176">
        <f>IF(N981="zákl. přenesená",J981,0)</f>
        <v>0</v>
      </c>
      <c r="BH981" s="176">
        <f>IF(N981="sníž. přenesená",J981,0)</f>
        <v>0</v>
      </c>
      <c r="BI981" s="176">
        <f>IF(N981="nulová",J981,0)</f>
        <v>0</v>
      </c>
      <c r="BJ981" s="17" t="s">
        <v>9</v>
      </c>
      <c r="BK981" s="176">
        <f>ROUND(I981*H981,0)</f>
        <v>0</v>
      </c>
      <c r="BL981" s="17" t="s">
        <v>308</v>
      </c>
      <c r="BM981" s="17" t="s">
        <v>1465</v>
      </c>
    </row>
    <row r="982" spans="2:65" s="11" customFormat="1" x14ac:dyDescent="0.3">
      <c r="B982" s="177"/>
      <c r="D982" s="195" t="s">
        <v>224</v>
      </c>
      <c r="E982" s="204" t="s">
        <v>3</v>
      </c>
      <c r="F982" s="205" t="s">
        <v>1466</v>
      </c>
      <c r="H982" s="206">
        <v>135.28399999999999</v>
      </c>
      <c r="I982" s="182"/>
      <c r="L982" s="177"/>
      <c r="M982" s="183"/>
      <c r="N982" s="184"/>
      <c r="O982" s="184"/>
      <c r="P982" s="184"/>
      <c r="Q982" s="184"/>
      <c r="R982" s="184"/>
      <c r="S982" s="184"/>
      <c r="T982" s="185"/>
      <c r="AT982" s="179" t="s">
        <v>224</v>
      </c>
      <c r="AU982" s="179" t="s">
        <v>81</v>
      </c>
      <c r="AV982" s="11" t="s">
        <v>81</v>
      </c>
      <c r="AW982" s="11" t="s">
        <v>36</v>
      </c>
      <c r="AX982" s="11" t="s">
        <v>9</v>
      </c>
      <c r="AY982" s="179" t="s">
        <v>215</v>
      </c>
    </row>
    <row r="983" spans="2:65" s="1" customFormat="1" ht="22.5" customHeight="1" x14ac:dyDescent="0.3">
      <c r="B983" s="164"/>
      <c r="C983" s="165" t="s">
        <v>1467</v>
      </c>
      <c r="D983" s="165" t="s">
        <v>217</v>
      </c>
      <c r="E983" s="166" t="s">
        <v>1468</v>
      </c>
      <c r="F983" s="167" t="s">
        <v>1469</v>
      </c>
      <c r="G983" s="168" t="s">
        <v>277</v>
      </c>
      <c r="H983" s="169">
        <v>2.4300000000000002</v>
      </c>
      <c r="I983" s="170"/>
      <c r="J983" s="171">
        <f>ROUND(I983*H983,0)</f>
        <v>0</v>
      </c>
      <c r="K983" s="167" t="s">
        <v>221</v>
      </c>
      <c r="L983" s="34"/>
      <c r="M983" s="172" t="s">
        <v>3</v>
      </c>
      <c r="N983" s="173" t="s">
        <v>44</v>
      </c>
      <c r="O983" s="35"/>
      <c r="P983" s="174">
        <f>O983*H983</f>
        <v>0</v>
      </c>
      <c r="Q983" s="174">
        <v>6.29E-4</v>
      </c>
      <c r="R983" s="174">
        <f>Q983*H983</f>
        <v>1.5284700000000001E-3</v>
      </c>
      <c r="S983" s="174">
        <v>0</v>
      </c>
      <c r="T983" s="175">
        <f>S983*H983</f>
        <v>0</v>
      </c>
      <c r="AR983" s="17" t="s">
        <v>308</v>
      </c>
      <c r="AT983" s="17" t="s">
        <v>217</v>
      </c>
      <c r="AU983" s="17" t="s">
        <v>81</v>
      </c>
      <c r="AY983" s="17" t="s">
        <v>215</v>
      </c>
      <c r="BE983" s="176">
        <f>IF(N983="základní",J983,0)</f>
        <v>0</v>
      </c>
      <c r="BF983" s="176">
        <f>IF(N983="snížená",J983,0)</f>
        <v>0</v>
      </c>
      <c r="BG983" s="176">
        <f>IF(N983="zákl. přenesená",J983,0)</f>
        <v>0</v>
      </c>
      <c r="BH983" s="176">
        <f>IF(N983="sníž. přenesená",J983,0)</f>
        <v>0</v>
      </c>
      <c r="BI983" s="176">
        <f>IF(N983="nulová",J983,0)</f>
        <v>0</v>
      </c>
      <c r="BJ983" s="17" t="s">
        <v>9</v>
      </c>
      <c r="BK983" s="176">
        <f>ROUND(I983*H983,0)</f>
        <v>0</v>
      </c>
      <c r="BL983" s="17" t="s">
        <v>308</v>
      </c>
      <c r="BM983" s="17" t="s">
        <v>1470</v>
      </c>
    </row>
    <row r="984" spans="2:65" s="11" customFormat="1" x14ac:dyDescent="0.3">
      <c r="B984" s="177"/>
      <c r="D984" s="178" t="s">
        <v>224</v>
      </c>
      <c r="E984" s="179" t="s">
        <v>3</v>
      </c>
      <c r="F984" s="180" t="s">
        <v>1471</v>
      </c>
      <c r="H984" s="181">
        <v>0.27</v>
      </c>
      <c r="I984" s="182"/>
      <c r="L984" s="177"/>
      <c r="M984" s="183"/>
      <c r="N984" s="184"/>
      <c r="O984" s="184"/>
      <c r="P984" s="184"/>
      <c r="Q984" s="184"/>
      <c r="R984" s="184"/>
      <c r="S984" s="184"/>
      <c r="T984" s="185"/>
      <c r="AT984" s="179" t="s">
        <v>224</v>
      </c>
      <c r="AU984" s="179" t="s">
        <v>81</v>
      </c>
      <c r="AV984" s="11" t="s">
        <v>81</v>
      </c>
      <c r="AW984" s="11" t="s">
        <v>36</v>
      </c>
      <c r="AX984" s="11" t="s">
        <v>73</v>
      </c>
      <c r="AY984" s="179" t="s">
        <v>215</v>
      </c>
    </row>
    <row r="985" spans="2:65" s="11" customFormat="1" x14ac:dyDescent="0.3">
      <c r="B985" s="177"/>
      <c r="D985" s="178" t="s">
        <v>224</v>
      </c>
      <c r="E985" s="179" t="s">
        <v>3</v>
      </c>
      <c r="F985" s="180" t="s">
        <v>1472</v>
      </c>
      <c r="H985" s="181">
        <v>2.16</v>
      </c>
      <c r="I985" s="182"/>
      <c r="L985" s="177"/>
      <c r="M985" s="183"/>
      <c r="N985" s="184"/>
      <c r="O985" s="184"/>
      <c r="P985" s="184"/>
      <c r="Q985" s="184"/>
      <c r="R985" s="184"/>
      <c r="S985" s="184"/>
      <c r="T985" s="185"/>
      <c r="AT985" s="179" t="s">
        <v>224</v>
      </c>
      <c r="AU985" s="179" t="s">
        <v>81</v>
      </c>
      <c r="AV985" s="11" t="s">
        <v>81</v>
      </c>
      <c r="AW985" s="11" t="s">
        <v>36</v>
      </c>
      <c r="AX985" s="11" t="s">
        <v>73</v>
      </c>
      <c r="AY985" s="179" t="s">
        <v>215</v>
      </c>
    </row>
    <row r="986" spans="2:65" s="12" customFormat="1" x14ac:dyDescent="0.3">
      <c r="B986" s="186"/>
      <c r="D986" s="195" t="s">
        <v>224</v>
      </c>
      <c r="E986" s="207" t="s">
        <v>3</v>
      </c>
      <c r="F986" s="208" t="s">
        <v>266</v>
      </c>
      <c r="H986" s="209">
        <v>2.4300000000000002</v>
      </c>
      <c r="I986" s="190"/>
      <c r="L986" s="186"/>
      <c r="M986" s="191"/>
      <c r="N986" s="192"/>
      <c r="O986" s="192"/>
      <c r="P986" s="192"/>
      <c r="Q986" s="192"/>
      <c r="R986" s="192"/>
      <c r="S986" s="192"/>
      <c r="T986" s="193"/>
      <c r="AT986" s="187" t="s">
        <v>224</v>
      </c>
      <c r="AU986" s="187" t="s">
        <v>81</v>
      </c>
      <c r="AV986" s="12" t="s">
        <v>229</v>
      </c>
      <c r="AW986" s="12" t="s">
        <v>36</v>
      </c>
      <c r="AX986" s="12" t="s">
        <v>9</v>
      </c>
      <c r="AY986" s="187" t="s">
        <v>215</v>
      </c>
    </row>
    <row r="987" spans="2:65" s="1" customFormat="1" ht="22.5" customHeight="1" x14ac:dyDescent="0.3">
      <c r="B987" s="164"/>
      <c r="C987" s="210" t="s">
        <v>1473</v>
      </c>
      <c r="D987" s="210" t="s">
        <v>486</v>
      </c>
      <c r="E987" s="211" t="s">
        <v>1474</v>
      </c>
      <c r="F987" s="212" t="s">
        <v>1475</v>
      </c>
      <c r="G987" s="213" t="s">
        <v>277</v>
      </c>
      <c r="H987" s="214">
        <v>2.673</v>
      </c>
      <c r="I987" s="215"/>
      <c r="J987" s="216">
        <f>ROUND(I987*H987,0)</f>
        <v>0</v>
      </c>
      <c r="K987" s="212" t="s">
        <v>221</v>
      </c>
      <c r="L987" s="217"/>
      <c r="M987" s="218" t="s">
        <v>3</v>
      </c>
      <c r="N987" s="219" t="s">
        <v>44</v>
      </c>
      <c r="O987" s="35"/>
      <c r="P987" s="174">
        <f>O987*H987</f>
        <v>0</v>
      </c>
      <c r="Q987" s="174">
        <v>1.2E-2</v>
      </c>
      <c r="R987" s="174">
        <f>Q987*H987</f>
        <v>3.2076E-2</v>
      </c>
      <c r="S987" s="174">
        <v>0</v>
      </c>
      <c r="T987" s="175">
        <f>S987*H987</f>
        <v>0</v>
      </c>
      <c r="AR987" s="17" t="s">
        <v>417</v>
      </c>
      <c r="AT987" s="17" t="s">
        <v>486</v>
      </c>
      <c r="AU987" s="17" t="s">
        <v>81</v>
      </c>
      <c r="AY987" s="17" t="s">
        <v>215</v>
      </c>
      <c r="BE987" s="176">
        <f>IF(N987="základní",J987,0)</f>
        <v>0</v>
      </c>
      <c r="BF987" s="176">
        <f>IF(N987="snížená",J987,0)</f>
        <v>0</v>
      </c>
      <c r="BG987" s="176">
        <f>IF(N987="zákl. přenesená",J987,0)</f>
        <v>0</v>
      </c>
      <c r="BH987" s="176">
        <f>IF(N987="sníž. přenesená",J987,0)</f>
        <v>0</v>
      </c>
      <c r="BI987" s="176">
        <f>IF(N987="nulová",J987,0)</f>
        <v>0</v>
      </c>
      <c r="BJ987" s="17" t="s">
        <v>9</v>
      </c>
      <c r="BK987" s="176">
        <f>ROUND(I987*H987,0)</f>
        <v>0</v>
      </c>
      <c r="BL987" s="17" t="s">
        <v>308</v>
      </c>
      <c r="BM987" s="17" t="s">
        <v>1476</v>
      </c>
    </row>
    <row r="988" spans="2:65" s="11" customFormat="1" x14ac:dyDescent="0.3">
      <c r="B988" s="177"/>
      <c r="D988" s="178" t="s">
        <v>224</v>
      </c>
      <c r="E988" s="179" t="s">
        <v>3</v>
      </c>
      <c r="F988" s="180" t="s">
        <v>1477</v>
      </c>
      <c r="H988" s="181">
        <v>0.29699999999999999</v>
      </c>
      <c r="I988" s="182"/>
      <c r="L988" s="177"/>
      <c r="M988" s="183"/>
      <c r="N988" s="184"/>
      <c r="O988" s="184"/>
      <c r="P988" s="184"/>
      <c r="Q988" s="184"/>
      <c r="R988" s="184"/>
      <c r="S988" s="184"/>
      <c r="T988" s="185"/>
      <c r="AT988" s="179" t="s">
        <v>224</v>
      </c>
      <c r="AU988" s="179" t="s">
        <v>81</v>
      </c>
      <c r="AV988" s="11" t="s">
        <v>81</v>
      </c>
      <c r="AW988" s="11" t="s">
        <v>36</v>
      </c>
      <c r="AX988" s="11" t="s">
        <v>73</v>
      </c>
      <c r="AY988" s="179" t="s">
        <v>215</v>
      </c>
    </row>
    <row r="989" spans="2:65" s="11" customFormat="1" x14ac:dyDescent="0.3">
      <c r="B989" s="177"/>
      <c r="D989" s="178" t="s">
        <v>224</v>
      </c>
      <c r="E989" s="179" t="s">
        <v>3</v>
      </c>
      <c r="F989" s="180" t="s">
        <v>1478</v>
      </c>
      <c r="H989" s="181">
        <v>2.3759999999999999</v>
      </c>
      <c r="I989" s="182"/>
      <c r="L989" s="177"/>
      <c r="M989" s="183"/>
      <c r="N989" s="184"/>
      <c r="O989" s="184"/>
      <c r="P989" s="184"/>
      <c r="Q989" s="184"/>
      <c r="R989" s="184"/>
      <c r="S989" s="184"/>
      <c r="T989" s="185"/>
      <c r="AT989" s="179" t="s">
        <v>224</v>
      </c>
      <c r="AU989" s="179" t="s">
        <v>81</v>
      </c>
      <c r="AV989" s="11" t="s">
        <v>81</v>
      </c>
      <c r="AW989" s="11" t="s">
        <v>36</v>
      </c>
      <c r="AX989" s="11" t="s">
        <v>73</v>
      </c>
      <c r="AY989" s="179" t="s">
        <v>215</v>
      </c>
    </row>
    <row r="990" spans="2:65" s="12" customFormat="1" x14ac:dyDescent="0.3">
      <c r="B990" s="186"/>
      <c r="D990" s="195" t="s">
        <v>224</v>
      </c>
      <c r="E990" s="207" t="s">
        <v>3</v>
      </c>
      <c r="F990" s="208" t="s">
        <v>266</v>
      </c>
      <c r="H990" s="209">
        <v>2.673</v>
      </c>
      <c r="I990" s="190"/>
      <c r="L990" s="186"/>
      <c r="M990" s="191"/>
      <c r="N990" s="192"/>
      <c r="O990" s="192"/>
      <c r="P990" s="192"/>
      <c r="Q990" s="192"/>
      <c r="R990" s="192"/>
      <c r="S990" s="192"/>
      <c r="T990" s="193"/>
      <c r="AT990" s="187" t="s">
        <v>224</v>
      </c>
      <c r="AU990" s="187" t="s">
        <v>81</v>
      </c>
      <c r="AV990" s="12" t="s">
        <v>229</v>
      </c>
      <c r="AW990" s="12" t="s">
        <v>36</v>
      </c>
      <c r="AX990" s="12" t="s">
        <v>9</v>
      </c>
      <c r="AY990" s="187" t="s">
        <v>215</v>
      </c>
    </row>
    <row r="991" spans="2:65" s="1" customFormat="1" ht="22.5" customHeight="1" x14ac:dyDescent="0.3">
      <c r="B991" s="164"/>
      <c r="C991" s="165" t="s">
        <v>1479</v>
      </c>
      <c r="D991" s="165" t="s">
        <v>217</v>
      </c>
      <c r="E991" s="166" t="s">
        <v>1480</v>
      </c>
      <c r="F991" s="167" t="s">
        <v>1481</v>
      </c>
      <c r="G991" s="168" t="s">
        <v>345</v>
      </c>
      <c r="H991" s="169">
        <v>18</v>
      </c>
      <c r="I991" s="170"/>
      <c r="J991" s="171">
        <f>ROUND(I991*H991,0)</f>
        <v>0</v>
      </c>
      <c r="K991" s="167" t="s">
        <v>221</v>
      </c>
      <c r="L991" s="34"/>
      <c r="M991" s="172" t="s">
        <v>3</v>
      </c>
      <c r="N991" s="173" t="s">
        <v>44</v>
      </c>
      <c r="O991" s="35"/>
      <c r="P991" s="174">
        <f>O991*H991</f>
        <v>0</v>
      </c>
      <c r="Q991" s="174">
        <v>3.1E-4</v>
      </c>
      <c r="R991" s="174">
        <f>Q991*H991</f>
        <v>5.5799999999999999E-3</v>
      </c>
      <c r="S991" s="174">
        <v>0</v>
      </c>
      <c r="T991" s="175">
        <f>S991*H991</f>
        <v>0</v>
      </c>
      <c r="AR991" s="17" t="s">
        <v>308</v>
      </c>
      <c r="AT991" s="17" t="s">
        <v>217</v>
      </c>
      <c r="AU991" s="17" t="s">
        <v>81</v>
      </c>
      <c r="AY991" s="17" t="s">
        <v>215</v>
      </c>
      <c r="BE991" s="176">
        <f>IF(N991="základní",J991,0)</f>
        <v>0</v>
      </c>
      <c r="BF991" s="176">
        <f>IF(N991="snížená",J991,0)</f>
        <v>0</v>
      </c>
      <c r="BG991" s="176">
        <f>IF(N991="zákl. přenesená",J991,0)</f>
        <v>0</v>
      </c>
      <c r="BH991" s="176">
        <f>IF(N991="sníž. přenesená",J991,0)</f>
        <v>0</v>
      </c>
      <c r="BI991" s="176">
        <f>IF(N991="nulová",J991,0)</f>
        <v>0</v>
      </c>
      <c r="BJ991" s="17" t="s">
        <v>9</v>
      </c>
      <c r="BK991" s="176">
        <f>ROUND(I991*H991,0)</f>
        <v>0</v>
      </c>
      <c r="BL991" s="17" t="s">
        <v>308</v>
      </c>
      <c r="BM991" s="17" t="s">
        <v>1482</v>
      </c>
    </row>
    <row r="992" spans="2:65" s="11" customFormat="1" x14ac:dyDescent="0.3">
      <c r="B992" s="177"/>
      <c r="D992" s="195" t="s">
        <v>224</v>
      </c>
      <c r="E992" s="204" t="s">
        <v>3</v>
      </c>
      <c r="F992" s="205" t="s">
        <v>1483</v>
      </c>
      <c r="H992" s="206">
        <v>18</v>
      </c>
      <c r="I992" s="182"/>
      <c r="L992" s="177"/>
      <c r="M992" s="183"/>
      <c r="N992" s="184"/>
      <c r="O992" s="184"/>
      <c r="P992" s="184"/>
      <c r="Q992" s="184"/>
      <c r="R992" s="184"/>
      <c r="S992" s="184"/>
      <c r="T992" s="185"/>
      <c r="AT992" s="179" t="s">
        <v>224</v>
      </c>
      <c r="AU992" s="179" t="s">
        <v>81</v>
      </c>
      <c r="AV992" s="11" t="s">
        <v>81</v>
      </c>
      <c r="AW992" s="11" t="s">
        <v>36</v>
      </c>
      <c r="AX992" s="11" t="s">
        <v>9</v>
      </c>
      <c r="AY992" s="179" t="s">
        <v>215</v>
      </c>
    </row>
    <row r="993" spans="2:65" s="1" customFormat="1" ht="22.5" customHeight="1" x14ac:dyDescent="0.3">
      <c r="B993" s="164"/>
      <c r="C993" s="165" t="s">
        <v>1484</v>
      </c>
      <c r="D993" s="165" t="s">
        <v>217</v>
      </c>
      <c r="E993" s="166" t="s">
        <v>1485</v>
      </c>
      <c r="F993" s="167" t="s">
        <v>1486</v>
      </c>
      <c r="G993" s="168" t="s">
        <v>345</v>
      </c>
      <c r="H993" s="169">
        <v>69.900000000000006</v>
      </c>
      <c r="I993" s="170"/>
      <c r="J993" s="171">
        <f>ROUND(I993*H993,0)</f>
        <v>0</v>
      </c>
      <c r="K993" s="167" t="s">
        <v>221</v>
      </c>
      <c r="L993" s="34"/>
      <c r="M993" s="172" t="s">
        <v>3</v>
      </c>
      <c r="N993" s="173" t="s">
        <v>44</v>
      </c>
      <c r="O993" s="35"/>
      <c r="P993" s="174">
        <f>O993*H993</f>
        <v>0</v>
      </c>
      <c r="Q993" s="174">
        <v>2.5999999999999998E-4</v>
      </c>
      <c r="R993" s="174">
        <f>Q993*H993</f>
        <v>1.8173999999999999E-2</v>
      </c>
      <c r="S993" s="174">
        <v>0</v>
      </c>
      <c r="T993" s="175">
        <f>S993*H993</f>
        <v>0</v>
      </c>
      <c r="AR993" s="17" t="s">
        <v>308</v>
      </c>
      <c r="AT993" s="17" t="s">
        <v>217</v>
      </c>
      <c r="AU993" s="17" t="s">
        <v>81</v>
      </c>
      <c r="AY993" s="17" t="s">
        <v>215</v>
      </c>
      <c r="BE993" s="176">
        <f>IF(N993="základní",J993,0)</f>
        <v>0</v>
      </c>
      <c r="BF993" s="176">
        <f>IF(N993="snížená",J993,0)</f>
        <v>0</v>
      </c>
      <c r="BG993" s="176">
        <f>IF(N993="zákl. přenesená",J993,0)</f>
        <v>0</v>
      </c>
      <c r="BH993" s="176">
        <f>IF(N993="sníž. přenesená",J993,0)</f>
        <v>0</v>
      </c>
      <c r="BI993" s="176">
        <f>IF(N993="nulová",J993,0)</f>
        <v>0</v>
      </c>
      <c r="BJ993" s="17" t="s">
        <v>9</v>
      </c>
      <c r="BK993" s="176">
        <f>ROUND(I993*H993,0)</f>
        <v>0</v>
      </c>
      <c r="BL993" s="17" t="s">
        <v>308</v>
      </c>
      <c r="BM993" s="17" t="s">
        <v>1487</v>
      </c>
    </row>
    <row r="994" spans="2:65" s="11" customFormat="1" x14ac:dyDescent="0.3">
      <c r="B994" s="177"/>
      <c r="D994" s="178" t="s">
        <v>224</v>
      </c>
      <c r="E994" s="179" t="s">
        <v>3</v>
      </c>
      <c r="F994" s="180" t="s">
        <v>1488</v>
      </c>
      <c r="H994" s="181">
        <v>6.66</v>
      </c>
      <c r="I994" s="182"/>
      <c r="L994" s="177"/>
      <c r="M994" s="183"/>
      <c r="N994" s="184"/>
      <c r="O994" s="184"/>
      <c r="P994" s="184"/>
      <c r="Q994" s="184"/>
      <c r="R994" s="184"/>
      <c r="S994" s="184"/>
      <c r="T994" s="185"/>
      <c r="AT994" s="179" t="s">
        <v>224</v>
      </c>
      <c r="AU994" s="179" t="s">
        <v>81</v>
      </c>
      <c r="AV994" s="11" t="s">
        <v>81</v>
      </c>
      <c r="AW994" s="11" t="s">
        <v>36</v>
      </c>
      <c r="AX994" s="11" t="s">
        <v>73</v>
      </c>
      <c r="AY994" s="179" t="s">
        <v>215</v>
      </c>
    </row>
    <row r="995" spans="2:65" s="11" customFormat="1" x14ac:dyDescent="0.3">
      <c r="B995" s="177"/>
      <c r="D995" s="178" t="s">
        <v>224</v>
      </c>
      <c r="E995" s="179" t="s">
        <v>3</v>
      </c>
      <c r="F995" s="180" t="s">
        <v>1489</v>
      </c>
      <c r="H995" s="181">
        <v>4.3</v>
      </c>
      <c r="I995" s="182"/>
      <c r="L995" s="177"/>
      <c r="M995" s="183"/>
      <c r="N995" s="184"/>
      <c r="O995" s="184"/>
      <c r="P995" s="184"/>
      <c r="Q995" s="184"/>
      <c r="R995" s="184"/>
      <c r="S995" s="184"/>
      <c r="T995" s="185"/>
      <c r="AT995" s="179" t="s">
        <v>224</v>
      </c>
      <c r="AU995" s="179" t="s">
        <v>81</v>
      </c>
      <c r="AV995" s="11" t="s">
        <v>81</v>
      </c>
      <c r="AW995" s="11" t="s">
        <v>36</v>
      </c>
      <c r="AX995" s="11" t="s">
        <v>73</v>
      </c>
      <c r="AY995" s="179" t="s">
        <v>215</v>
      </c>
    </row>
    <row r="996" spans="2:65" s="11" customFormat="1" x14ac:dyDescent="0.3">
      <c r="B996" s="177"/>
      <c r="D996" s="178" t="s">
        <v>224</v>
      </c>
      <c r="E996" s="179" t="s">
        <v>3</v>
      </c>
      <c r="F996" s="180" t="s">
        <v>1490</v>
      </c>
      <c r="H996" s="181">
        <v>8.84</v>
      </c>
      <c r="I996" s="182"/>
      <c r="L996" s="177"/>
      <c r="M996" s="183"/>
      <c r="N996" s="184"/>
      <c r="O996" s="184"/>
      <c r="P996" s="184"/>
      <c r="Q996" s="184"/>
      <c r="R996" s="184"/>
      <c r="S996" s="184"/>
      <c r="T996" s="185"/>
      <c r="AT996" s="179" t="s">
        <v>224</v>
      </c>
      <c r="AU996" s="179" t="s">
        <v>81</v>
      </c>
      <c r="AV996" s="11" t="s">
        <v>81</v>
      </c>
      <c r="AW996" s="11" t="s">
        <v>36</v>
      </c>
      <c r="AX996" s="11" t="s">
        <v>73</v>
      </c>
      <c r="AY996" s="179" t="s">
        <v>215</v>
      </c>
    </row>
    <row r="997" spans="2:65" s="11" customFormat="1" x14ac:dyDescent="0.3">
      <c r="B997" s="177"/>
      <c r="D997" s="178" t="s">
        <v>224</v>
      </c>
      <c r="E997" s="179" t="s">
        <v>3</v>
      </c>
      <c r="F997" s="180" t="s">
        <v>1491</v>
      </c>
      <c r="H997" s="181">
        <v>5.76</v>
      </c>
      <c r="I997" s="182"/>
      <c r="L997" s="177"/>
      <c r="M997" s="183"/>
      <c r="N997" s="184"/>
      <c r="O997" s="184"/>
      <c r="P997" s="184"/>
      <c r="Q997" s="184"/>
      <c r="R997" s="184"/>
      <c r="S997" s="184"/>
      <c r="T997" s="185"/>
      <c r="AT997" s="179" t="s">
        <v>224</v>
      </c>
      <c r="AU997" s="179" t="s">
        <v>81</v>
      </c>
      <c r="AV997" s="11" t="s">
        <v>81</v>
      </c>
      <c r="AW997" s="11" t="s">
        <v>36</v>
      </c>
      <c r="AX997" s="11" t="s">
        <v>73</v>
      </c>
      <c r="AY997" s="179" t="s">
        <v>215</v>
      </c>
    </row>
    <row r="998" spans="2:65" s="11" customFormat="1" x14ac:dyDescent="0.3">
      <c r="B998" s="177"/>
      <c r="D998" s="178" t="s">
        <v>224</v>
      </c>
      <c r="E998" s="179" t="s">
        <v>3</v>
      </c>
      <c r="F998" s="180" t="s">
        <v>1492</v>
      </c>
      <c r="H998" s="181">
        <v>7.58</v>
      </c>
      <c r="I998" s="182"/>
      <c r="L998" s="177"/>
      <c r="M998" s="183"/>
      <c r="N998" s="184"/>
      <c r="O998" s="184"/>
      <c r="P998" s="184"/>
      <c r="Q998" s="184"/>
      <c r="R998" s="184"/>
      <c r="S998" s="184"/>
      <c r="T998" s="185"/>
      <c r="AT998" s="179" t="s">
        <v>224</v>
      </c>
      <c r="AU998" s="179" t="s">
        <v>81</v>
      </c>
      <c r="AV998" s="11" t="s">
        <v>81</v>
      </c>
      <c r="AW998" s="11" t="s">
        <v>36</v>
      </c>
      <c r="AX998" s="11" t="s">
        <v>73</v>
      </c>
      <c r="AY998" s="179" t="s">
        <v>215</v>
      </c>
    </row>
    <row r="999" spans="2:65" s="11" customFormat="1" x14ac:dyDescent="0.3">
      <c r="B999" s="177"/>
      <c r="D999" s="178" t="s">
        <v>224</v>
      </c>
      <c r="E999" s="179" t="s">
        <v>3</v>
      </c>
      <c r="F999" s="180" t="s">
        <v>1493</v>
      </c>
      <c r="H999" s="181">
        <v>2.7</v>
      </c>
      <c r="I999" s="182"/>
      <c r="L999" s="177"/>
      <c r="M999" s="183"/>
      <c r="N999" s="184"/>
      <c r="O999" s="184"/>
      <c r="P999" s="184"/>
      <c r="Q999" s="184"/>
      <c r="R999" s="184"/>
      <c r="S999" s="184"/>
      <c r="T999" s="185"/>
      <c r="AT999" s="179" t="s">
        <v>224</v>
      </c>
      <c r="AU999" s="179" t="s">
        <v>81</v>
      </c>
      <c r="AV999" s="11" t="s">
        <v>81</v>
      </c>
      <c r="AW999" s="11" t="s">
        <v>36</v>
      </c>
      <c r="AX999" s="11" t="s">
        <v>73</v>
      </c>
      <c r="AY999" s="179" t="s">
        <v>215</v>
      </c>
    </row>
    <row r="1000" spans="2:65" s="11" customFormat="1" x14ac:dyDescent="0.3">
      <c r="B1000" s="177"/>
      <c r="D1000" s="178" t="s">
        <v>224</v>
      </c>
      <c r="E1000" s="179" t="s">
        <v>3</v>
      </c>
      <c r="F1000" s="180" t="s">
        <v>1494</v>
      </c>
      <c r="H1000" s="181">
        <v>7.38</v>
      </c>
      <c r="I1000" s="182"/>
      <c r="L1000" s="177"/>
      <c r="M1000" s="183"/>
      <c r="N1000" s="184"/>
      <c r="O1000" s="184"/>
      <c r="P1000" s="184"/>
      <c r="Q1000" s="184"/>
      <c r="R1000" s="184"/>
      <c r="S1000" s="184"/>
      <c r="T1000" s="185"/>
      <c r="AT1000" s="179" t="s">
        <v>224</v>
      </c>
      <c r="AU1000" s="179" t="s">
        <v>81</v>
      </c>
      <c r="AV1000" s="11" t="s">
        <v>81</v>
      </c>
      <c r="AW1000" s="11" t="s">
        <v>36</v>
      </c>
      <c r="AX1000" s="11" t="s">
        <v>73</v>
      </c>
      <c r="AY1000" s="179" t="s">
        <v>215</v>
      </c>
    </row>
    <row r="1001" spans="2:65" s="11" customFormat="1" x14ac:dyDescent="0.3">
      <c r="B1001" s="177"/>
      <c r="D1001" s="178" t="s">
        <v>224</v>
      </c>
      <c r="E1001" s="179" t="s">
        <v>3</v>
      </c>
      <c r="F1001" s="180" t="s">
        <v>1495</v>
      </c>
      <c r="H1001" s="181">
        <v>9.08</v>
      </c>
      <c r="I1001" s="182"/>
      <c r="L1001" s="177"/>
      <c r="M1001" s="183"/>
      <c r="N1001" s="184"/>
      <c r="O1001" s="184"/>
      <c r="P1001" s="184"/>
      <c r="Q1001" s="184"/>
      <c r="R1001" s="184"/>
      <c r="S1001" s="184"/>
      <c r="T1001" s="185"/>
      <c r="AT1001" s="179" t="s">
        <v>224</v>
      </c>
      <c r="AU1001" s="179" t="s">
        <v>81</v>
      </c>
      <c r="AV1001" s="11" t="s">
        <v>81</v>
      </c>
      <c r="AW1001" s="11" t="s">
        <v>36</v>
      </c>
      <c r="AX1001" s="11" t="s">
        <v>73</v>
      </c>
      <c r="AY1001" s="179" t="s">
        <v>215</v>
      </c>
    </row>
    <row r="1002" spans="2:65" s="11" customFormat="1" x14ac:dyDescent="0.3">
      <c r="B1002" s="177"/>
      <c r="D1002" s="178" t="s">
        <v>224</v>
      </c>
      <c r="E1002" s="179" t="s">
        <v>3</v>
      </c>
      <c r="F1002" s="180" t="s">
        <v>1496</v>
      </c>
      <c r="H1002" s="181">
        <v>5.04</v>
      </c>
      <c r="I1002" s="182"/>
      <c r="L1002" s="177"/>
      <c r="M1002" s="183"/>
      <c r="N1002" s="184"/>
      <c r="O1002" s="184"/>
      <c r="P1002" s="184"/>
      <c r="Q1002" s="184"/>
      <c r="R1002" s="184"/>
      <c r="S1002" s="184"/>
      <c r="T1002" s="185"/>
      <c r="AT1002" s="179" t="s">
        <v>224</v>
      </c>
      <c r="AU1002" s="179" t="s">
        <v>81</v>
      </c>
      <c r="AV1002" s="11" t="s">
        <v>81</v>
      </c>
      <c r="AW1002" s="11" t="s">
        <v>36</v>
      </c>
      <c r="AX1002" s="11" t="s">
        <v>73</v>
      </c>
      <c r="AY1002" s="179" t="s">
        <v>215</v>
      </c>
    </row>
    <row r="1003" spans="2:65" s="11" customFormat="1" x14ac:dyDescent="0.3">
      <c r="B1003" s="177"/>
      <c r="D1003" s="178" t="s">
        <v>224</v>
      </c>
      <c r="E1003" s="179" t="s">
        <v>3</v>
      </c>
      <c r="F1003" s="180" t="s">
        <v>1497</v>
      </c>
      <c r="H1003" s="181">
        <v>12.56</v>
      </c>
      <c r="I1003" s="182"/>
      <c r="L1003" s="177"/>
      <c r="M1003" s="183"/>
      <c r="N1003" s="184"/>
      <c r="O1003" s="184"/>
      <c r="P1003" s="184"/>
      <c r="Q1003" s="184"/>
      <c r="R1003" s="184"/>
      <c r="S1003" s="184"/>
      <c r="T1003" s="185"/>
      <c r="AT1003" s="179" t="s">
        <v>224</v>
      </c>
      <c r="AU1003" s="179" t="s">
        <v>81</v>
      </c>
      <c r="AV1003" s="11" t="s">
        <v>81</v>
      </c>
      <c r="AW1003" s="11" t="s">
        <v>36</v>
      </c>
      <c r="AX1003" s="11" t="s">
        <v>73</v>
      </c>
      <c r="AY1003" s="179" t="s">
        <v>215</v>
      </c>
    </row>
    <row r="1004" spans="2:65" s="12" customFormat="1" x14ac:dyDescent="0.3">
      <c r="B1004" s="186"/>
      <c r="D1004" s="195" t="s">
        <v>224</v>
      </c>
      <c r="E1004" s="207" t="s">
        <v>3</v>
      </c>
      <c r="F1004" s="208" t="s">
        <v>266</v>
      </c>
      <c r="H1004" s="209">
        <v>69.900000000000006</v>
      </c>
      <c r="I1004" s="190"/>
      <c r="L1004" s="186"/>
      <c r="M1004" s="191"/>
      <c r="N1004" s="192"/>
      <c r="O1004" s="192"/>
      <c r="P1004" s="192"/>
      <c r="Q1004" s="192"/>
      <c r="R1004" s="192"/>
      <c r="S1004" s="192"/>
      <c r="T1004" s="193"/>
      <c r="AT1004" s="187" t="s">
        <v>224</v>
      </c>
      <c r="AU1004" s="187" t="s">
        <v>81</v>
      </c>
      <c r="AV1004" s="12" t="s">
        <v>229</v>
      </c>
      <c r="AW1004" s="12" t="s">
        <v>36</v>
      </c>
      <c r="AX1004" s="12" t="s">
        <v>9</v>
      </c>
      <c r="AY1004" s="187" t="s">
        <v>215</v>
      </c>
    </row>
    <row r="1005" spans="2:65" s="1" customFormat="1" ht="22.5" customHeight="1" x14ac:dyDescent="0.3">
      <c r="B1005" s="164"/>
      <c r="C1005" s="165" t="s">
        <v>1498</v>
      </c>
      <c r="D1005" s="165" t="s">
        <v>217</v>
      </c>
      <c r="E1005" s="166" t="s">
        <v>1499</v>
      </c>
      <c r="F1005" s="167" t="s">
        <v>1500</v>
      </c>
      <c r="G1005" s="168" t="s">
        <v>277</v>
      </c>
      <c r="H1005" s="169">
        <v>122.985</v>
      </c>
      <c r="I1005" s="170"/>
      <c r="J1005" s="171">
        <f>ROUND(I1005*H1005,0)</f>
        <v>0</v>
      </c>
      <c r="K1005" s="167" t="s">
        <v>221</v>
      </c>
      <c r="L1005" s="34"/>
      <c r="M1005" s="172" t="s">
        <v>3</v>
      </c>
      <c r="N1005" s="173" t="s">
        <v>44</v>
      </c>
      <c r="O1005" s="35"/>
      <c r="P1005" s="174">
        <f>O1005*H1005</f>
        <v>0</v>
      </c>
      <c r="Q1005" s="174">
        <v>2.9999999999999997E-4</v>
      </c>
      <c r="R1005" s="174">
        <f>Q1005*H1005</f>
        <v>3.6895499999999998E-2</v>
      </c>
      <c r="S1005" s="174">
        <v>0</v>
      </c>
      <c r="T1005" s="175">
        <f>S1005*H1005</f>
        <v>0</v>
      </c>
      <c r="AR1005" s="17" t="s">
        <v>308</v>
      </c>
      <c r="AT1005" s="17" t="s">
        <v>217</v>
      </c>
      <c r="AU1005" s="17" t="s">
        <v>81</v>
      </c>
      <c r="AY1005" s="17" t="s">
        <v>215</v>
      </c>
      <c r="BE1005" s="176">
        <f>IF(N1005="základní",J1005,0)</f>
        <v>0</v>
      </c>
      <c r="BF1005" s="176">
        <f>IF(N1005="snížená",J1005,0)</f>
        <v>0</v>
      </c>
      <c r="BG1005" s="176">
        <f>IF(N1005="zákl. přenesená",J1005,0)</f>
        <v>0</v>
      </c>
      <c r="BH1005" s="176">
        <f>IF(N1005="sníž. přenesená",J1005,0)</f>
        <v>0</v>
      </c>
      <c r="BI1005" s="176">
        <f>IF(N1005="nulová",J1005,0)</f>
        <v>0</v>
      </c>
      <c r="BJ1005" s="17" t="s">
        <v>9</v>
      </c>
      <c r="BK1005" s="176">
        <f>ROUND(I1005*H1005,0)</f>
        <v>0</v>
      </c>
      <c r="BL1005" s="17" t="s">
        <v>308</v>
      </c>
      <c r="BM1005" s="17" t="s">
        <v>1501</v>
      </c>
    </row>
    <row r="1006" spans="2:65" s="11" customFormat="1" x14ac:dyDescent="0.3">
      <c r="B1006" s="177"/>
      <c r="D1006" s="195" t="s">
        <v>224</v>
      </c>
      <c r="E1006" s="204" t="s">
        <v>3</v>
      </c>
      <c r="F1006" s="205" t="s">
        <v>141</v>
      </c>
      <c r="H1006" s="206">
        <v>122.985</v>
      </c>
      <c r="I1006" s="182"/>
      <c r="L1006" s="177"/>
      <c r="M1006" s="183"/>
      <c r="N1006" s="184"/>
      <c r="O1006" s="184"/>
      <c r="P1006" s="184"/>
      <c r="Q1006" s="184"/>
      <c r="R1006" s="184"/>
      <c r="S1006" s="184"/>
      <c r="T1006" s="185"/>
      <c r="AT1006" s="179" t="s">
        <v>224</v>
      </c>
      <c r="AU1006" s="179" t="s">
        <v>81</v>
      </c>
      <c r="AV1006" s="11" t="s">
        <v>81</v>
      </c>
      <c r="AW1006" s="11" t="s">
        <v>36</v>
      </c>
      <c r="AX1006" s="11" t="s">
        <v>9</v>
      </c>
      <c r="AY1006" s="179" t="s">
        <v>215</v>
      </c>
    </row>
    <row r="1007" spans="2:65" s="1" customFormat="1" ht="22.5" customHeight="1" x14ac:dyDescent="0.3">
      <c r="B1007" s="164"/>
      <c r="C1007" s="165" t="s">
        <v>1502</v>
      </c>
      <c r="D1007" s="165" t="s">
        <v>217</v>
      </c>
      <c r="E1007" s="166" t="s">
        <v>1503</v>
      </c>
      <c r="F1007" s="167" t="s">
        <v>1504</v>
      </c>
      <c r="G1007" s="168" t="s">
        <v>250</v>
      </c>
      <c r="H1007" s="169">
        <v>3.169</v>
      </c>
      <c r="I1007" s="170"/>
      <c r="J1007" s="171">
        <f>ROUND(I1007*H1007,0)</f>
        <v>0</v>
      </c>
      <c r="K1007" s="167" t="s">
        <v>221</v>
      </c>
      <c r="L1007" s="34"/>
      <c r="M1007" s="172" t="s">
        <v>3</v>
      </c>
      <c r="N1007" s="173" t="s">
        <v>44</v>
      </c>
      <c r="O1007" s="35"/>
      <c r="P1007" s="174">
        <f>O1007*H1007</f>
        <v>0</v>
      </c>
      <c r="Q1007" s="174">
        <v>0</v>
      </c>
      <c r="R1007" s="174">
        <f>Q1007*H1007</f>
        <v>0</v>
      </c>
      <c r="S1007" s="174">
        <v>0</v>
      </c>
      <c r="T1007" s="175">
        <f>S1007*H1007</f>
        <v>0</v>
      </c>
      <c r="AR1007" s="17" t="s">
        <v>308</v>
      </c>
      <c r="AT1007" s="17" t="s">
        <v>217</v>
      </c>
      <c r="AU1007" s="17" t="s">
        <v>81</v>
      </c>
      <c r="AY1007" s="17" t="s">
        <v>215</v>
      </c>
      <c r="BE1007" s="176">
        <f>IF(N1007="základní",J1007,0)</f>
        <v>0</v>
      </c>
      <c r="BF1007" s="176">
        <f>IF(N1007="snížená",J1007,0)</f>
        <v>0</v>
      </c>
      <c r="BG1007" s="176">
        <f>IF(N1007="zákl. přenesená",J1007,0)</f>
        <v>0</v>
      </c>
      <c r="BH1007" s="176">
        <f>IF(N1007="sníž. přenesená",J1007,0)</f>
        <v>0</v>
      </c>
      <c r="BI1007" s="176">
        <f>IF(N1007="nulová",J1007,0)</f>
        <v>0</v>
      </c>
      <c r="BJ1007" s="17" t="s">
        <v>9</v>
      </c>
      <c r="BK1007" s="176">
        <f>ROUND(I1007*H1007,0)</f>
        <v>0</v>
      </c>
      <c r="BL1007" s="17" t="s">
        <v>308</v>
      </c>
      <c r="BM1007" s="17" t="s">
        <v>1505</v>
      </c>
    </row>
    <row r="1008" spans="2:65" s="10" customFormat="1" ht="29.85" customHeight="1" x14ac:dyDescent="0.3">
      <c r="B1008" s="150"/>
      <c r="D1008" s="161" t="s">
        <v>72</v>
      </c>
      <c r="E1008" s="162" t="s">
        <v>1506</v>
      </c>
      <c r="F1008" s="162" t="s">
        <v>1507</v>
      </c>
      <c r="I1008" s="153"/>
      <c r="J1008" s="163">
        <f>BK1008</f>
        <v>0</v>
      </c>
      <c r="L1008" s="150"/>
      <c r="M1008" s="155"/>
      <c r="N1008" s="156"/>
      <c r="O1008" s="156"/>
      <c r="P1008" s="157">
        <f>SUM(P1009:P1016)</f>
        <v>0</v>
      </c>
      <c r="Q1008" s="156"/>
      <c r="R1008" s="157">
        <f>SUM(R1009:R1016)</f>
        <v>6.6208539999999996E-2</v>
      </c>
      <c r="S1008" s="156"/>
      <c r="T1008" s="158">
        <f>SUM(T1009:T1016)</f>
        <v>0</v>
      </c>
      <c r="AR1008" s="151" t="s">
        <v>81</v>
      </c>
      <c r="AT1008" s="159" t="s">
        <v>72</v>
      </c>
      <c r="AU1008" s="159" t="s">
        <v>9</v>
      </c>
      <c r="AY1008" s="151" t="s">
        <v>215</v>
      </c>
      <c r="BK1008" s="160">
        <f>SUM(BK1009:BK1016)</f>
        <v>0</v>
      </c>
    </row>
    <row r="1009" spans="2:65" s="1" customFormat="1" ht="22.5" customHeight="1" x14ac:dyDescent="0.3">
      <c r="B1009" s="164"/>
      <c r="C1009" s="165" t="s">
        <v>1508</v>
      </c>
      <c r="D1009" s="165" t="s">
        <v>217</v>
      </c>
      <c r="E1009" s="166" t="s">
        <v>1509</v>
      </c>
      <c r="F1009" s="167" t="s">
        <v>1510</v>
      </c>
      <c r="G1009" s="168" t="s">
        <v>277</v>
      </c>
      <c r="H1009" s="169">
        <v>70.3</v>
      </c>
      <c r="I1009" s="170"/>
      <c r="J1009" s="171">
        <f>ROUND(I1009*H1009,0)</f>
        <v>0</v>
      </c>
      <c r="K1009" s="167" t="s">
        <v>221</v>
      </c>
      <c r="L1009" s="34"/>
      <c r="M1009" s="172" t="s">
        <v>3</v>
      </c>
      <c r="N1009" s="173" t="s">
        <v>44</v>
      </c>
      <c r="O1009" s="35"/>
      <c r="P1009" s="174">
        <f>O1009*H1009</f>
        <v>0</v>
      </c>
      <c r="Q1009" s="174">
        <v>2.8499999999999999E-4</v>
      </c>
      <c r="R1009" s="174">
        <f>Q1009*H1009</f>
        <v>2.0035499999999998E-2</v>
      </c>
      <c r="S1009" s="174">
        <v>0</v>
      </c>
      <c r="T1009" s="175">
        <f>S1009*H1009</f>
        <v>0</v>
      </c>
      <c r="AR1009" s="17" t="s">
        <v>308</v>
      </c>
      <c r="AT1009" s="17" t="s">
        <v>217</v>
      </c>
      <c r="AU1009" s="17" t="s">
        <v>81</v>
      </c>
      <c r="AY1009" s="17" t="s">
        <v>215</v>
      </c>
      <c r="BE1009" s="176">
        <f>IF(N1009="základní",J1009,0)</f>
        <v>0</v>
      </c>
      <c r="BF1009" s="176">
        <f>IF(N1009="snížená",J1009,0)</f>
        <v>0</v>
      </c>
      <c r="BG1009" s="176">
        <f>IF(N1009="zákl. přenesená",J1009,0)</f>
        <v>0</v>
      </c>
      <c r="BH1009" s="176">
        <f>IF(N1009="sníž. přenesená",J1009,0)</f>
        <v>0</v>
      </c>
      <c r="BI1009" s="176">
        <f>IF(N1009="nulová",J1009,0)</f>
        <v>0</v>
      </c>
      <c r="BJ1009" s="17" t="s">
        <v>9</v>
      </c>
      <c r="BK1009" s="176">
        <f>ROUND(I1009*H1009,0)</f>
        <v>0</v>
      </c>
      <c r="BL1009" s="17" t="s">
        <v>308</v>
      </c>
      <c r="BM1009" s="17" t="s">
        <v>1511</v>
      </c>
    </row>
    <row r="1010" spans="2:65" s="11" customFormat="1" x14ac:dyDescent="0.3">
      <c r="B1010" s="177"/>
      <c r="D1010" s="178" t="s">
        <v>224</v>
      </c>
      <c r="E1010" s="179" t="s">
        <v>3</v>
      </c>
      <c r="F1010" s="180" t="s">
        <v>116</v>
      </c>
      <c r="H1010" s="181">
        <v>67.099999999999994</v>
      </c>
      <c r="I1010" s="182"/>
      <c r="L1010" s="177"/>
      <c r="M1010" s="183"/>
      <c r="N1010" s="184"/>
      <c r="O1010" s="184"/>
      <c r="P1010" s="184"/>
      <c r="Q1010" s="184"/>
      <c r="R1010" s="184"/>
      <c r="S1010" s="184"/>
      <c r="T1010" s="185"/>
      <c r="AT1010" s="179" t="s">
        <v>224</v>
      </c>
      <c r="AU1010" s="179" t="s">
        <v>81</v>
      </c>
      <c r="AV1010" s="11" t="s">
        <v>81</v>
      </c>
      <c r="AW1010" s="11" t="s">
        <v>36</v>
      </c>
      <c r="AX1010" s="11" t="s">
        <v>73</v>
      </c>
      <c r="AY1010" s="179" t="s">
        <v>215</v>
      </c>
    </row>
    <row r="1011" spans="2:65" s="11" customFormat="1" x14ac:dyDescent="0.3">
      <c r="B1011" s="177"/>
      <c r="D1011" s="178" t="s">
        <v>224</v>
      </c>
      <c r="E1011" s="179" t="s">
        <v>3</v>
      </c>
      <c r="F1011" s="180" t="s">
        <v>127</v>
      </c>
      <c r="H1011" s="181">
        <v>3.2</v>
      </c>
      <c r="I1011" s="182"/>
      <c r="L1011" s="177"/>
      <c r="M1011" s="183"/>
      <c r="N1011" s="184"/>
      <c r="O1011" s="184"/>
      <c r="P1011" s="184"/>
      <c r="Q1011" s="184"/>
      <c r="R1011" s="184"/>
      <c r="S1011" s="184"/>
      <c r="T1011" s="185"/>
      <c r="AT1011" s="179" t="s">
        <v>224</v>
      </c>
      <c r="AU1011" s="179" t="s">
        <v>81</v>
      </c>
      <c r="AV1011" s="11" t="s">
        <v>81</v>
      </c>
      <c r="AW1011" s="11" t="s">
        <v>36</v>
      </c>
      <c r="AX1011" s="11" t="s">
        <v>73</v>
      </c>
      <c r="AY1011" s="179" t="s">
        <v>215</v>
      </c>
    </row>
    <row r="1012" spans="2:65" s="12" customFormat="1" x14ac:dyDescent="0.3">
      <c r="B1012" s="186"/>
      <c r="D1012" s="195" t="s">
        <v>224</v>
      </c>
      <c r="E1012" s="207" t="s">
        <v>3</v>
      </c>
      <c r="F1012" s="208" t="s">
        <v>266</v>
      </c>
      <c r="H1012" s="209">
        <v>70.3</v>
      </c>
      <c r="I1012" s="190"/>
      <c r="L1012" s="186"/>
      <c r="M1012" s="191"/>
      <c r="N1012" s="192"/>
      <c r="O1012" s="192"/>
      <c r="P1012" s="192"/>
      <c r="Q1012" s="192"/>
      <c r="R1012" s="192"/>
      <c r="S1012" s="192"/>
      <c r="T1012" s="193"/>
      <c r="AT1012" s="187" t="s">
        <v>224</v>
      </c>
      <c r="AU1012" s="187" t="s">
        <v>81</v>
      </c>
      <c r="AV1012" s="12" t="s">
        <v>229</v>
      </c>
      <c r="AW1012" s="12" t="s">
        <v>36</v>
      </c>
      <c r="AX1012" s="12" t="s">
        <v>9</v>
      </c>
      <c r="AY1012" s="187" t="s">
        <v>215</v>
      </c>
    </row>
    <row r="1013" spans="2:65" s="1" customFormat="1" ht="22.5" customHeight="1" x14ac:dyDescent="0.3">
      <c r="B1013" s="164"/>
      <c r="C1013" s="165" t="s">
        <v>1512</v>
      </c>
      <c r="D1013" s="165" t="s">
        <v>217</v>
      </c>
      <c r="E1013" s="166" t="s">
        <v>1513</v>
      </c>
      <c r="F1013" s="167" t="s">
        <v>1514</v>
      </c>
      <c r="G1013" s="168" t="s">
        <v>277</v>
      </c>
      <c r="H1013" s="169">
        <v>70.3</v>
      </c>
      <c r="I1013" s="170"/>
      <c r="J1013" s="171">
        <f>ROUND(I1013*H1013,0)</f>
        <v>0</v>
      </c>
      <c r="K1013" s="167" t="s">
        <v>221</v>
      </c>
      <c r="L1013" s="34"/>
      <c r="M1013" s="172" t="s">
        <v>3</v>
      </c>
      <c r="N1013" s="173" t="s">
        <v>44</v>
      </c>
      <c r="O1013" s="35"/>
      <c r="P1013" s="174">
        <f>O1013*H1013</f>
        <v>0</v>
      </c>
      <c r="Q1013" s="174">
        <v>6.5680000000000003E-4</v>
      </c>
      <c r="R1013" s="174">
        <f>Q1013*H1013</f>
        <v>4.6173039999999999E-2</v>
      </c>
      <c r="S1013" s="174">
        <v>0</v>
      </c>
      <c r="T1013" s="175">
        <f>S1013*H1013</f>
        <v>0</v>
      </c>
      <c r="AR1013" s="17" t="s">
        <v>308</v>
      </c>
      <c r="AT1013" s="17" t="s">
        <v>217</v>
      </c>
      <c r="AU1013" s="17" t="s">
        <v>81</v>
      </c>
      <c r="AY1013" s="17" t="s">
        <v>215</v>
      </c>
      <c r="BE1013" s="176">
        <f>IF(N1013="základní",J1013,0)</f>
        <v>0</v>
      </c>
      <c r="BF1013" s="176">
        <f>IF(N1013="snížená",J1013,0)</f>
        <v>0</v>
      </c>
      <c r="BG1013" s="176">
        <f>IF(N1013="zákl. přenesená",J1013,0)</f>
        <v>0</v>
      </c>
      <c r="BH1013" s="176">
        <f>IF(N1013="sníž. přenesená",J1013,0)</f>
        <v>0</v>
      </c>
      <c r="BI1013" s="176">
        <f>IF(N1013="nulová",J1013,0)</f>
        <v>0</v>
      </c>
      <c r="BJ1013" s="17" t="s">
        <v>9</v>
      </c>
      <c r="BK1013" s="176">
        <f>ROUND(I1013*H1013,0)</f>
        <v>0</v>
      </c>
      <c r="BL1013" s="17" t="s">
        <v>308</v>
      </c>
      <c r="BM1013" s="17" t="s">
        <v>1515</v>
      </c>
    </row>
    <row r="1014" spans="2:65" s="11" customFormat="1" x14ac:dyDescent="0.3">
      <c r="B1014" s="177"/>
      <c r="D1014" s="178" t="s">
        <v>224</v>
      </c>
      <c r="E1014" s="179" t="s">
        <v>3</v>
      </c>
      <c r="F1014" s="180" t="s">
        <v>116</v>
      </c>
      <c r="H1014" s="181">
        <v>67.099999999999994</v>
      </c>
      <c r="I1014" s="182"/>
      <c r="L1014" s="177"/>
      <c r="M1014" s="183"/>
      <c r="N1014" s="184"/>
      <c r="O1014" s="184"/>
      <c r="P1014" s="184"/>
      <c r="Q1014" s="184"/>
      <c r="R1014" s="184"/>
      <c r="S1014" s="184"/>
      <c r="T1014" s="185"/>
      <c r="AT1014" s="179" t="s">
        <v>224</v>
      </c>
      <c r="AU1014" s="179" t="s">
        <v>81</v>
      </c>
      <c r="AV1014" s="11" t="s">
        <v>81</v>
      </c>
      <c r="AW1014" s="11" t="s">
        <v>36</v>
      </c>
      <c r="AX1014" s="11" t="s">
        <v>73</v>
      </c>
      <c r="AY1014" s="179" t="s">
        <v>215</v>
      </c>
    </row>
    <row r="1015" spans="2:65" s="11" customFormat="1" x14ac:dyDescent="0.3">
      <c r="B1015" s="177"/>
      <c r="D1015" s="178" t="s">
        <v>224</v>
      </c>
      <c r="E1015" s="179" t="s">
        <v>3</v>
      </c>
      <c r="F1015" s="180" t="s">
        <v>127</v>
      </c>
      <c r="H1015" s="181">
        <v>3.2</v>
      </c>
      <c r="I1015" s="182"/>
      <c r="L1015" s="177"/>
      <c r="M1015" s="183"/>
      <c r="N1015" s="184"/>
      <c r="O1015" s="184"/>
      <c r="P1015" s="184"/>
      <c r="Q1015" s="184"/>
      <c r="R1015" s="184"/>
      <c r="S1015" s="184"/>
      <c r="T1015" s="185"/>
      <c r="AT1015" s="179" t="s">
        <v>224</v>
      </c>
      <c r="AU1015" s="179" t="s">
        <v>81</v>
      </c>
      <c r="AV1015" s="11" t="s">
        <v>81</v>
      </c>
      <c r="AW1015" s="11" t="s">
        <v>36</v>
      </c>
      <c r="AX1015" s="11" t="s">
        <v>73</v>
      </c>
      <c r="AY1015" s="179" t="s">
        <v>215</v>
      </c>
    </row>
    <row r="1016" spans="2:65" s="12" customFormat="1" x14ac:dyDescent="0.3">
      <c r="B1016" s="186"/>
      <c r="D1016" s="178" t="s">
        <v>224</v>
      </c>
      <c r="E1016" s="187" t="s">
        <v>3</v>
      </c>
      <c r="F1016" s="188" t="s">
        <v>266</v>
      </c>
      <c r="H1016" s="189">
        <v>70.3</v>
      </c>
      <c r="I1016" s="190"/>
      <c r="L1016" s="186"/>
      <c r="M1016" s="191"/>
      <c r="N1016" s="192"/>
      <c r="O1016" s="192"/>
      <c r="P1016" s="192"/>
      <c r="Q1016" s="192"/>
      <c r="R1016" s="192"/>
      <c r="S1016" s="192"/>
      <c r="T1016" s="193"/>
      <c r="AT1016" s="187" t="s">
        <v>224</v>
      </c>
      <c r="AU1016" s="187" t="s">
        <v>81</v>
      </c>
      <c r="AV1016" s="12" t="s">
        <v>229</v>
      </c>
      <c r="AW1016" s="12" t="s">
        <v>36</v>
      </c>
      <c r="AX1016" s="12" t="s">
        <v>9</v>
      </c>
      <c r="AY1016" s="187" t="s">
        <v>215</v>
      </c>
    </row>
    <row r="1017" spans="2:65" s="10" customFormat="1" ht="29.85" customHeight="1" x14ac:dyDescent="0.3">
      <c r="B1017" s="150"/>
      <c r="D1017" s="161" t="s">
        <v>72</v>
      </c>
      <c r="E1017" s="162" t="s">
        <v>1516</v>
      </c>
      <c r="F1017" s="162" t="s">
        <v>1517</v>
      </c>
      <c r="I1017" s="153"/>
      <c r="J1017" s="163">
        <f>BK1017</f>
        <v>0</v>
      </c>
      <c r="L1017" s="150"/>
      <c r="M1017" s="155"/>
      <c r="N1017" s="156"/>
      <c r="O1017" s="156"/>
      <c r="P1017" s="157">
        <f>SUM(P1018:P1030)</f>
        <v>0</v>
      </c>
      <c r="Q1017" s="156"/>
      <c r="R1017" s="157">
        <f>SUM(R1018:R1030)</f>
        <v>1.1349199240000001</v>
      </c>
      <c r="S1017" s="156"/>
      <c r="T1017" s="158">
        <f>SUM(T1018:T1030)</f>
        <v>0</v>
      </c>
      <c r="AR1017" s="151" t="s">
        <v>81</v>
      </c>
      <c r="AT1017" s="159" t="s">
        <v>72</v>
      </c>
      <c r="AU1017" s="159" t="s">
        <v>9</v>
      </c>
      <c r="AY1017" s="151" t="s">
        <v>215</v>
      </c>
      <c r="BK1017" s="160">
        <f>SUM(BK1018:BK1030)</f>
        <v>0</v>
      </c>
    </row>
    <row r="1018" spans="2:65" s="1" customFormat="1" ht="22.5" customHeight="1" x14ac:dyDescent="0.3">
      <c r="B1018" s="164"/>
      <c r="C1018" s="165" t="s">
        <v>1518</v>
      </c>
      <c r="D1018" s="165" t="s">
        <v>217</v>
      </c>
      <c r="E1018" s="166" t="s">
        <v>1519</v>
      </c>
      <c r="F1018" s="167" t="s">
        <v>1520</v>
      </c>
      <c r="G1018" s="168" t="s">
        <v>277</v>
      </c>
      <c r="H1018" s="169">
        <v>2115.6799999999998</v>
      </c>
      <c r="I1018" s="170"/>
      <c r="J1018" s="171">
        <f>ROUND(I1018*H1018,0)</f>
        <v>0</v>
      </c>
      <c r="K1018" s="167" t="s">
        <v>221</v>
      </c>
      <c r="L1018" s="34"/>
      <c r="M1018" s="172" t="s">
        <v>3</v>
      </c>
      <c r="N1018" s="173" t="s">
        <v>44</v>
      </c>
      <c r="O1018" s="35"/>
      <c r="P1018" s="174">
        <f>O1018*H1018</f>
        <v>0</v>
      </c>
      <c r="Q1018" s="174">
        <v>2.0120000000000001E-4</v>
      </c>
      <c r="R1018" s="174">
        <f>Q1018*H1018</f>
        <v>0.42567481600000001</v>
      </c>
      <c r="S1018" s="174">
        <v>0</v>
      </c>
      <c r="T1018" s="175">
        <f>S1018*H1018</f>
        <v>0</v>
      </c>
      <c r="AR1018" s="17" t="s">
        <v>308</v>
      </c>
      <c r="AT1018" s="17" t="s">
        <v>217</v>
      </c>
      <c r="AU1018" s="17" t="s">
        <v>81</v>
      </c>
      <c r="AY1018" s="17" t="s">
        <v>215</v>
      </c>
      <c r="BE1018" s="176">
        <f>IF(N1018="základní",J1018,0)</f>
        <v>0</v>
      </c>
      <c r="BF1018" s="176">
        <f>IF(N1018="snížená",J1018,0)</f>
        <v>0</v>
      </c>
      <c r="BG1018" s="176">
        <f>IF(N1018="zákl. přenesená",J1018,0)</f>
        <v>0</v>
      </c>
      <c r="BH1018" s="176">
        <f>IF(N1018="sníž. přenesená",J1018,0)</f>
        <v>0</v>
      </c>
      <c r="BI1018" s="176">
        <f>IF(N1018="nulová",J1018,0)</f>
        <v>0</v>
      </c>
      <c r="BJ1018" s="17" t="s">
        <v>9</v>
      </c>
      <c r="BK1018" s="176">
        <f>ROUND(I1018*H1018,0)</f>
        <v>0</v>
      </c>
      <c r="BL1018" s="17" t="s">
        <v>308</v>
      </c>
      <c r="BM1018" s="17" t="s">
        <v>1521</v>
      </c>
    </row>
    <row r="1019" spans="2:65" s="11" customFormat="1" x14ac:dyDescent="0.3">
      <c r="B1019" s="177"/>
      <c r="D1019" s="178" t="s">
        <v>224</v>
      </c>
      <c r="E1019" s="179" t="s">
        <v>3</v>
      </c>
      <c r="F1019" s="180" t="s">
        <v>100</v>
      </c>
      <c r="H1019" s="181">
        <v>541.5</v>
      </c>
      <c r="I1019" s="182"/>
      <c r="L1019" s="177"/>
      <c r="M1019" s="183"/>
      <c r="N1019" s="184"/>
      <c r="O1019" s="184"/>
      <c r="P1019" s="184"/>
      <c r="Q1019" s="184"/>
      <c r="R1019" s="184"/>
      <c r="S1019" s="184"/>
      <c r="T1019" s="185"/>
      <c r="AT1019" s="179" t="s">
        <v>224</v>
      </c>
      <c r="AU1019" s="179" t="s">
        <v>81</v>
      </c>
      <c r="AV1019" s="11" t="s">
        <v>81</v>
      </c>
      <c r="AW1019" s="11" t="s">
        <v>36</v>
      </c>
      <c r="AX1019" s="11" t="s">
        <v>73</v>
      </c>
      <c r="AY1019" s="179" t="s">
        <v>215</v>
      </c>
    </row>
    <row r="1020" spans="2:65" s="11" customFormat="1" x14ac:dyDescent="0.3">
      <c r="B1020" s="177"/>
      <c r="D1020" s="178" t="s">
        <v>224</v>
      </c>
      <c r="E1020" s="179" t="s">
        <v>3</v>
      </c>
      <c r="F1020" s="180" t="s">
        <v>104</v>
      </c>
      <c r="H1020" s="181">
        <v>1538.239</v>
      </c>
      <c r="I1020" s="182"/>
      <c r="L1020" s="177"/>
      <c r="M1020" s="183"/>
      <c r="N1020" s="184"/>
      <c r="O1020" s="184"/>
      <c r="P1020" s="184"/>
      <c r="Q1020" s="184"/>
      <c r="R1020" s="184"/>
      <c r="S1020" s="184"/>
      <c r="T1020" s="185"/>
      <c r="AT1020" s="179" t="s">
        <v>224</v>
      </c>
      <c r="AU1020" s="179" t="s">
        <v>81</v>
      </c>
      <c r="AV1020" s="11" t="s">
        <v>81</v>
      </c>
      <c r="AW1020" s="11" t="s">
        <v>36</v>
      </c>
      <c r="AX1020" s="11" t="s">
        <v>73</v>
      </c>
      <c r="AY1020" s="179" t="s">
        <v>215</v>
      </c>
    </row>
    <row r="1021" spans="2:65" s="11" customFormat="1" x14ac:dyDescent="0.3">
      <c r="B1021" s="177"/>
      <c r="D1021" s="178" t="s">
        <v>224</v>
      </c>
      <c r="E1021" s="179" t="s">
        <v>3</v>
      </c>
      <c r="F1021" s="180" t="s">
        <v>107</v>
      </c>
      <c r="H1021" s="181">
        <v>35.941000000000003</v>
      </c>
      <c r="I1021" s="182"/>
      <c r="L1021" s="177"/>
      <c r="M1021" s="183"/>
      <c r="N1021" s="184"/>
      <c r="O1021" s="184"/>
      <c r="P1021" s="184"/>
      <c r="Q1021" s="184"/>
      <c r="R1021" s="184"/>
      <c r="S1021" s="184"/>
      <c r="T1021" s="185"/>
      <c r="AT1021" s="179" t="s">
        <v>224</v>
      </c>
      <c r="AU1021" s="179" t="s">
        <v>81</v>
      </c>
      <c r="AV1021" s="11" t="s">
        <v>81</v>
      </c>
      <c r="AW1021" s="11" t="s">
        <v>36</v>
      </c>
      <c r="AX1021" s="11" t="s">
        <v>73</v>
      </c>
      <c r="AY1021" s="179" t="s">
        <v>215</v>
      </c>
    </row>
    <row r="1022" spans="2:65" s="12" customFormat="1" x14ac:dyDescent="0.3">
      <c r="B1022" s="186"/>
      <c r="D1022" s="195" t="s">
        <v>224</v>
      </c>
      <c r="E1022" s="207" t="s">
        <v>3</v>
      </c>
      <c r="F1022" s="208" t="s">
        <v>266</v>
      </c>
      <c r="H1022" s="209">
        <v>2115.6799999999998</v>
      </c>
      <c r="I1022" s="190"/>
      <c r="L1022" s="186"/>
      <c r="M1022" s="191"/>
      <c r="N1022" s="192"/>
      <c r="O1022" s="192"/>
      <c r="P1022" s="192"/>
      <c r="Q1022" s="192"/>
      <c r="R1022" s="192"/>
      <c r="S1022" s="192"/>
      <c r="T1022" s="193"/>
      <c r="AT1022" s="187" t="s">
        <v>224</v>
      </c>
      <c r="AU1022" s="187" t="s">
        <v>81</v>
      </c>
      <c r="AV1022" s="12" t="s">
        <v>229</v>
      </c>
      <c r="AW1022" s="12" t="s">
        <v>36</v>
      </c>
      <c r="AX1022" s="12" t="s">
        <v>9</v>
      </c>
      <c r="AY1022" s="187" t="s">
        <v>215</v>
      </c>
    </row>
    <row r="1023" spans="2:65" s="1" customFormat="1" ht="31.5" customHeight="1" x14ac:dyDescent="0.3">
      <c r="B1023" s="164"/>
      <c r="C1023" s="165" t="s">
        <v>1522</v>
      </c>
      <c r="D1023" s="165" t="s">
        <v>217</v>
      </c>
      <c r="E1023" s="166" t="s">
        <v>1523</v>
      </c>
      <c r="F1023" s="167" t="s">
        <v>1524</v>
      </c>
      <c r="G1023" s="168" t="s">
        <v>277</v>
      </c>
      <c r="H1023" s="169">
        <v>2479.8780000000002</v>
      </c>
      <c r="I1023" s="170"/>
      <c r="J1023" s="171">
        <f>ROUND(I1023*H1023,0)</f>
        <v>0</v>
      </c>
      <c r="K1023" s="167" t="s">
        <v>221</v>
      </c>
      <c r="L1023" s="34"/>
      <c r="M1023" s="172" t="s">
        <v>3</v>
      </c>
      <c r="N1023" s="173" t="s">
        <v>44</v>
      </c>
      <c r="O1023" s="35"/>
      <c r="P1023" s="174">
        <f>O1023*H1023</f>
        <v>0</v>
      </c>
      <c r="Q1023" s="174">
        <v>2.8600000000000001E-4</v>
      </c>
      <c r="R1023" s="174">
        <f>Q1023*H1023</f>
        <v>0.70924510800000007</v>
      </c>
      <c r="S1023" s="174">
        <v>0</v>
      </c>
      <c r="T1023" s="175">
        <f>S1023*H1023</f>
        <v>0</v>
      </c>
      <c r="AR1023" s="17" t="s">
        <v>308</v>
      </c>
      <c r="AT1023" s="17" t="s">
        <v>217</v>
      </c>
      <c r="AU1023" s="17" t="s">
        <v>81</v>
      </c>
      <c r="AY1023" s="17" t="s">
        <v>215</v>
      </c>
      <c r="BE1023" s="176">
        <f>IF(N1023="základní",J1023,0)</f>
        <v>0</v>
      </c>
      <c r="BF1023" s="176">
        <f>IF(N1023="snížená",J1023,0)</f>
        <v>0</v>
      </c>
      <c r="BG1023" s="176">
        <f>IF(N1023="zákl. přenesená",J1023,0)</f>
        <v>0</v>
      </c>
      <c r="BH1023" s="176">
        <f>IF(N1023="sníž. přenesená",J1023,0)</f>
        <v>0</v>
      </c>
      <c r="BI1023" s="176">
        <f>IF(N1023="nulová",J1023,0)</f>
        <v>0</v>
      </c>
      <c r="BJ1023" s="17" t="s">
        <v>9</v>
      </c>
      <c r="BK1023" s="176">
        <f>ROUND(I1023*H1023,0)</f>
        <v>0</v>
      </c>
      <c r="BL1023" s="17" t="s">
        <v>308</v>
      </c>
      <c r="BM1023" s="17" t="s">
        <v>1525</v>
      </c>
    </row>
    <row r="1024" spans="2:65" s="11" customFormat="1" x14ac:dyDescent="0.3">
      <c r="B1024" s="177"/>
      <c r="D1024" s="178" t="s">
        <v>224</v>
      </c>
      <c r="E1024" s="179" t="s">
        <v>3</v>
      </c>
      <c r="F1024" s="180" t="s">
        <v>100</v>
      </c>
      <c r="H1024" s="181">
        <v>541.5</v>
      </c>
      <c r="I1024" s="182"/>
      <c r="L1024" s="177"/>
      <c r="M1024" s="183"/>
      <c r="N1024" s="184"/>
      <c r="O1024" s="184"/>
      <c r="P1024" s="184"/>
      <c r="Q1024" s="184"/>
      <c r="R1024" s="184"/>
      <c r="S1024" s="184"/>
      <c r="T1024" s="185"/>
      <c r="AT1024" s="179" t="s">
        <v>224</v>
      </c>
      <c r="AU1024" s="179" t="s">
        <v>81</v>
      </c>
      <c r="AV1024" s="11" t="s">
        <v>81</v>
      </c>
      <c r="AW1024" s="11" t="s">
        <v>36</v>
      </c>
      <c r="AX1024" s="11" t="s">
        <v>73</v>
      </c>
      <c r="AY1024" s="179" t="s">
        <v>215</v>
      </c>
    </row>
    <row r="1025" spans="2:65" s="11" customFormat="1" x14ac:dyDescent="0.3">
      <c r="B1025" s="177"/>
      <c r="D1025" s="178" t="s">
        <v>224</v>
      </c>
      <c r="E1025" s="179" t="s">
        <v>3</v>
      </c>
      <c r="F1025" s="180" t="s">
        <v>104</v>
      </c>
      <c r="H1025" s="181">
        <v>1538.239</v>
      </c>
      <c r="I1025" s="182"/>
      <c r="L1025" s="177"/>
      <c r="M1025" s="183"/>
      <c r="N1025" s="184"/>
      <c r="O1025" s="184"/>
      <c r="P1025" s="184"/>
      <c r="Q1025" s="184"/>
      <c r="R1025" s="184"/>
      <c r="S1025" s="184"/>
      <c r="T1025" s="185"/>
      <c r="AT1025" s="179" t="s">
        <v>224</v>
      </c>
      <c r="AU1025" s="179" t="s">
        <v>81</v>
      </c>
      <c r="AV1025" s="11" t="s">
        <v>81</v>
      </c>
      <c r="AW1025" s="11" t="s">
        <v>36</v>
      </c>
      <c r="AX1025" s="11" t="s">
        <v>73</v>
      </c>
      <c r="AY1025" s="179" t="s">
        <v>215</v>
      </c>
    </row>
    <row r="1026" spans="2:65" s="11" customFormat="1" x14ac:dyDescent="0.3">
      <c r="B1026" s="177"/>
      <c r="D1026" s="178" t="s">
        <v>224</v>
      </c>
      <c r="E1026" s="179" t="s">
        <v>3</v>
      </c>
      <c r="F1026" s="180" t="s">
        <v>107</v>
      </c>
      <c r="H1026" s="181">
        <v>35.941000000000003</v>
      </c>
      <c r="I1026" s="182"/>
      <c r="L1026" s="177"/>
      <c r="M1026" s="183"/>
      <c r="N1026" s="184"/>
      <c r="O1026" s="184"/>
      <c r="P1026" s="184"/>
      <c r="Q1026" s="184"/>
      <c r="R1026" s="184"/>
      <c r="S1026" s="184"/>
      <c r="T1026" s="185"/>
      <c r="AT1026" s="179" t="s">
        <v>224</v>
      </c>
      <c r="AU1026" s="179" t="s">
        <v>81</v>
      </c>
      <c r="AV1026" s="11" t="s">
        <v>81</v>
      </c>
      <c r="AW1026" s="11" t="s">
        <v>36</v>
      </c>
      <c r="AX1026" s="11" t="s">
        <v>73</v>
      </c>
      <c r="AY1026" s="179" t="s">
        <v>215</v>
      </c>
    </row>
    <row r="1027" spans="2:65" s="12" customFormat="1" x14ac:dyDescent="0.3">
      <c r="B1027" s="186"/>
      <c r="D1027" s="178" t="s">
        <v>224</v>
      </c>
      <c r="E1027" s="187" t="s">
        <v>3</v>
      </c>
      <c r="F1027" s="188" t="s">
        <v>266</v>
      </c>
      <c r="H1027" s="189">
        <v>2115.6799999999998</v>
      </c>
      <c r="I1027" s="190"/>
      <c r="L1027" s="186"/>
      <c r="M1027" s="191"/>
      <c r="N1027" s="192"/>
      <c r="O1027" s="192"/>
      <c r="P1027" s="192"/>
      <c r="Q1027" s="192"/>
      <c r="R1027" s="192"/>
      <c r="S1027" s="192"/>
      <c r="T1027" s="193"/>
      <c r="AT1027" s="187" t="s">
        <v>224</v>
      </c>
      <c r="AU1027" s="187" t="s">
        <v>81</v>
      </c>
      <c r="AV1027" s="12" t="s">
        <v>229</v>
      </c>
      <c r="AW1027" s="12" t="s">
        <v>36</v>
      </c>
      <c r="AX1027" s="12" t="s">
        <v>73</v>
      </c>
      <c r="AY1027" s="187" t="s">
        <v>215</v>
      </c>
    </row>
    <row r="1028" spans="2:65" s="11" customFormat="1" x14ac:dyDescent="0.3">
      <c r="B1028" s="177"/>
      <c r="D1028" s="178" t="s">
        <v>224</v>
      </c>
      <c r="E1028" s="179" t="s">
        <v>3</v>
      </c>
      <c r="F1028" s="180" t="s">
        <v>1526</v>
      </c>
      <c r="H1028" s="181">
        <v>364.19799999999998</v>
      </c>
      <c r="I1028" s="182"/>
      <c r="L1028" s="177"/>
      <c r="M1028" s="183"/>
      <c r="N1028" s="184"/>
      <c r="O1028" s="184"/>
      <c r="P1028" s="184"/>
      <c r="Q1028" s="184"/>
      <c r="R1028" s="184"/>
      <c r="S1028" s="184"/>
      <c r="T1028" s="185"/>
      <c r="AT1028" s="179" t="s">
        <v>224</v>
      </c>
      <c r="AU1028" s="179" t="s">
        <v>81</v>
      </c>
      <c r="AV1028" s="11" t="s">
        <v>81</v>
      </c>
      <c r="AW1028" s="11" t="s">
        <v>36</v>
      </c>
      <c r="AX1028" s="11" t="s">
        <v>73</v>
      </c>
      <c r="AY1028" s="179" t="s">
        <v>215</v>
      </c>
    </row>
    <row r="1029" spans="2:65" s="12" customFormat="1" x14ac:dyDescent="0.3">
      <c r="B1029" s="186"/>
      <c r="D1029" s="178" t="s">
        <v>224</v>
      </c>
      <c r="E1029" s="187" t="s">
        <v>3</v>
      </c>
      <c r="F1029" s="188" t="s">
        <v>266</v>
      </c>
      <c r="H1029" s="189">
        <v>364.19799999999998</v>
      </c>
      <c r="I1029" s="190"/>
      <c r="L1029" s="186"/>
      <c r="M1029" s="191"/>
      <c r="N1029" s="192"/>
      <c r="O1029" s="192"/>
      <c r="P1029" s="192"/>
      <c r="Q1029" s="192"/>
      <c r="R1029" s="192"/>
      <c r="S1029" s="192"/>
      <c r="T1029" s="193"/>
      <c r="AT1029" s="187" t="s">
        <v>224</v>
      </c>
      <c r="AU1029" s="187" t="s">
        <v>81</v>
      </c>
      <c r="AV1029" s="12" t="s">
        <v>229</v>
      </c>
      <c r="AW1029" s="12" t="s">
        <v>36</v>
      </c>
      <c r="AX1029" s="12" t="s">
        <v>73</v>
      </c>
      <c r="AY1029" s="187" t="s">
        <v>215</v>
      </c>
    </row>
    <row r="1030" spans="2:65" s="13" customFormat="1" x14ac:dyDescent="0.3">
      <c r="B1030" s="194"/>
      <c r="D1030" s="178" t="s">
        <v>224</v>
      </c>
      <c r="E1030" s="220" t="s">
        <v>3</v>
      </c>
      <c r="F1030" s="221" t="s">
        <v>233</v>
      </c>
      <c r="H1030" s="222">
        <v>2479.8780000000002</v>
      </c>
      <c r="I1030" s="199"/>
      <c r="L1030" s="194"/>
      <c r="M1030" s="200"/>
      <c r="N1030" s="201"/>
      <c r="O1030" s="201"/>
      <c r="P1030" s="201"/>
      <c r="Q1030" s="201"/>
      <c r="R1030" s="201"/>
      <c r="S1030" s="201"/>
      <c r="T1030" s="202"/>
      <c r="AT1030" s="203" t="s">
        <v>224</v>
      </c>
      <c r="AU1030" s="203" t="s">
        <v>81</v>
      </c>
      <c r="AV1030" s="13" t="s">
        <v>222</v>
      </c>
      <c r="AW1030" s="13" t="s">
        <v>36</v>
      </c>
      <c r="AX1030" s="13" t="s">
        <v>9</v>
      </c>
      <c r="AY1030" s="203" t="s">
        <v>215</v>
      </c>
    </row>
    <row r="1031" spans="2:65" s="10" customFormat="1" ht="29.85" customHeight="1" x14ac:dyDescent="0.3">
      <c r="B1031" s="150"/>
      <c r="D1031" s="161" t="s">
        <v>72</v>
      </c>
      <c r="E1031" s="162" t="s">
        <v>1527</v>
      </c>
      <c r="F1031" s="162" t="s">
        <v>1528</v>
      </c>
      <c r="I1031" s="153"/>
      <c r="J1031" s="163">
        <f>BK1031</f>
        <v>0</v>
      </c>
      <c r="L1031" s="150"/>
      <c r="M1031" s="155"/>
      <c r="N1031" s="156"/>
      <c r="O1031" s="156"/>
      <c r="P1031" s="157">
        <f>SUM(P1032:P1046)</f>
        <v>0</v>
      </c>
      <c r="Q1031" s="156"/>
      <c r="R1031" s="157">
        <f>SUM(R1032:R1046)</f>
        <v>0.18600116</v>
      </c>
      <c r="S1031" s="156"/>
      <c r="T1031" s="158">
        <f>SUM(T1032:T1046)</f>
        <v>0</v>
      </c>
      <c r="AR1031" s="151" t="s">
        <v>81</v>
      </c>
      <c r="AT1031" s="159" t="s">
        <v>72</v>
      </c>
      <c r="AU1031" s="159" t="s">
        <v>9</v>
      </c>
      <c r="AY1031" s="151" t="s">
        <v>215</v>
      </c>
      <c r="BK1031" s="160">
        <f>SUM(BK1032:BK1046)</f>
        <v>0</v>
      </c>
    </row>
    <row r="1032" spans="2:65" s="1" customFormat="1" ht="31.5" customHeight="1" x14ac:dyDescent="0.3">
      <c r="B1032" s="164"/>
      <c r="C1032" s="165" t="s">
        <v>1529</v>
      </c>
      <c r="D1032" s="165" t="s">
        <v>217</v>
      </c>
      <c r="E1032" s="166" t="s">
        <v>1530</v>
      </c>
      <c r="F1032" s="167" t="s">
        <v>1531</v>
      </c>
      <c r="G1032" s="168" t="s">
        <v>277</v>
      </c>
      <c r="H1032" s="169">
        <v>1.2</v>
      </c>
      <c r="I1032" s="170"/>
      <c r="J1032" s="171">
        <f>ROUND(I1032*H1032,0)</f>
        <v>0</v>
      </c>
      <c r="K1032" s="167" t="s">
        <v>221</v>
      </c>
      <c r="L1032" s="34"/>
      <c r="M1032" s="172" t="s">
        <v>3</v>
      </c>
      <c r="N1032" s="173" t="s">
        <v>44</v>
      </c>
      <c r="O1032" s="35"/>
      <c r="P1032" s="174">
        <f>O1032*H1032</f>
        <v>0</v>
      </c>
      <c r="Q1032" s="174">
        <v>0</v>
      </c>
      <c r="R1032" s="174">
        <f>Q1032*H1032</f>
        <v>0</v>
      </c>
      <c r="S1032" s="174">
        <v>0</v>
      </c>
      <c r="T1032" s="175">
        <f>S1032*H1032</f>
        <v>0</v>
      </c>
      <c r="AR1032" s="17" t="s">
        <v>308</v>
      </c>
      <c r="AT1032" s="17" t="s">
        <v>217</v>
      </c>
      <c r="AU1032" s="17" t="s">
        <v>81</v>
      </c>
      <c r="AY1032" s="17" t="s">
        <v>215</v>
      </c>
      <c r="BE1032" s="176">
        <f>IF(N1032="základní",J1032,0)</f>
        <v>0</v>
      </c>
      <c r="BF1032" s="176">
        <f>IF(N1032="snížená",J1032,0)</f>
        <v>0</v>
      </c>
      <c r="BG1032" s="176">
        <f>IF(N1032="zákl. přenesená",J1032,0)</f>
        <v>0</v>
      </c>
      <c r="BH1032" s="176">
        <f>IF(N1032="sníž. přenesená",J1032,0)</f>
        <v>0</v>
      </c>
      <c r="BI1032" s="176">
        <f>IF(N1032="nulová",J1032,0)</f>
        <v>0</v>
      </c>
      <c r="BJ1032" s="17" t="s">
        <v>9</v>
      </c>
      <c r="BK1032" s="176">
        <f>ROUND(I1032*H1032,0)</f>
        <v>0</v>
      </c>
      <c r="BL1032" s="17" t="s">
        <v>308</v>
      </c>
      <c r="BM1032" s="17" t="s">
        <v>1532</v>
      </c>
    </row>
    <row r="1033" spans="2:65" s="11" customFormat="1" x14ac:dyDescent="0.3">
      <c r="B1033" s="177"/>
      <c r="D1033" s="195" t="s">
        <v>224</v>
      </c>
      <c r="E1033" s="204" t="s">
        <v>3</v>
      </c>
      <c r="F1033" s="205" t="s">
        <v>1533</v>
      </c>
      <c r="H1033" s="206">
        <v>1.2</v>
      </c>
      <c r="I1033" s="182"/>
      <c r="L1033" s="177"/>
      <c r="M1033" s="183"/>
      <c r="N1033" s="184"/>
      <c r="O1033" s="184"/>
      <c r="P1033" s="184"/>
      <c r="Q1033" s="184"/>
      <c r="R1033" s="184"/>
      <c r="S1033" s="184"/>
      <c r="T1033" s="185"/>
      <c r="AT1033" s="179" t="s">
        <v>224</v>
      </c>
      <c r="AU1033" s="179" t="s">
        <v>81</v>
      </c>
      <c r="AV1033" s="11" t="s">
        <v>81</v>
      </c>
      <c r="AW1033" s="11" t="s">
        <v>36</v>
      </c>
      <c r="AX1033" s="11" t="s">
        <v>9</v>
      </c>
      <c r="AY1033" s="179" t="s">
        <v>215</v>
      </c>
    </row>
    <row r="1034" spans="2:65" s="1" customFormat="1" ht="22.5" customHeight="1" x14ac:dyDescent="0.3">
      <c r="B1034" s="164"/>
      <c r="C1034" s="210" t="s">
        <v>1534</v>
      </c>
      <c r="D1034" s="210" t="s">
        <v>486</v>
      </c>
      <c r="E1034" s="211" t="s">
        <v>1535</v>
      </c>
      <c r="F1034" s="212" t="s">
        <v>1536</v>
      </c>
      <c r="G1034" s="213" t="s">
        <v>277</v>
      </c>
      <c r="H1034" s="214">
        <v>1.2</v>
      </c>
      <c r="I1034" s="215"/>
      <c r="J1034" s="216">
        <f>ROUND(I1034*H1034,0)</f>
        <v>0</v>
      </c>
      <c r="K1034" s="212" t="s">
        <v>221</v>
      </c>
      <c r="L1034" s="217"/>
      <c r="M1034" s="218" t="s">
        <v>3</v>
      </c>
      <c r="N1034" s="219" t="s">
        <v>44</v>
      </c>
      <c r="O1034" s="35"/>
      <c r="P1034" s="174">
        <f>O1034*H1034</f>
        <v>0</v>
      </c>
      <c r="Q1034" s="174">
        <v>1.2999999999999999E-3</v>
      </c>
      <c r="R1034" s="174">
        <f>Q1034*H1034</f>
        <v>1.56E-3</v>
      </c>
      <c r="S1034" s="174">
        <v>0</v>
      </c>
      <c r="T1034" s="175">
        <f>S1034*H1034</f>
        <v>0</v>
      </c>
      <c r="AR1034" s="17" t="s">
        <v>417</v>
      </c>
      <c r="AT1034" s="17" t="s">
        <v>486</v>
      </c>
      <c r="AU1034" s="17" t="s">
        <v>81</v>
      </c>
      <c r="AY1034" s="17" t="s">
        <v>215</v>
      </c>
      <c r="BE1034" s="176">
        <f>IF(N1034="základní",J1034,0)</f>
        <v>0</v>
      </c>
      <c r="BF1034" s="176">
        <f>IF(N1034="snížená",J1034,0)</f>
        <v>0</v>
      </c>
      <c r="BG1034" s="176">
        <f>IF(N1034="zákl. přenesená",J1034,0)</f>
        <v>0</v>
      </c>
      <c r="BH1034" s="176">
        <f>IF(N1034="sníž. přenesená",J1034,0)</f>
        <v>0</v>
      </c>
      <c r="BI1034" s="176">
        <f>IF(N1034="nulová",J1034,0)</f>
        <v>0</v>
      </c>
      <c r="BJ1034" s="17" t="s">
        <v>9</v>
      </c>
      <c r="BK1034" s="176">
        <f>ROUND(I1034*H1034,0)</f>
        <v>0</v>
      </c>
      <c r="BL1034" s="17" t="s">
        <v>308</v>
      </c>
      <c r="BM1034" s="17" t="s">
        <v>1537</v>
      </c>
    </row>
    <row r="1035" spans="2:65" s="11" customFormat="1" x14ac:dyDescent="0.3">
      <c r="B1035" s="177"/>
      <c r="D1035" s="195" t="s">
        <v>224</v>
      </c>
      <c r="E1035" s="204" t="s">
        <v>3</v>
      </c>
      <c r="F1035" s="205" t="s">
        <v>1533</v>
      </c>
      <c r="H1035" s="206">
        <v>1.2</v>
      </c>
      <c r="I1035" s="182"/>
      <c r="L1035" s="177"/>
      <c r="M1035" s="183"/>
      <c r="N1035" s="184"/>
      <c r="O1035" s="184"/>
      <c r="P1035" s="184"/>
      <c r="Q1035" s="184"/>
      <c r="R1035" s="184"/>
      <c r="S1035" s="184"/>
      <c r="T1035" s="185"/>
      <c r="AT1035" s="179" t="s">
        <v>224</v>
      </c>
      <c r="AU1035" s="179" t="s">
        <v>81</v>
      </c>
      <c r="AV1035" s="11" t="s">
        <v>81</v>
      </c>
      <c r="AW1035" s="11" t="s">
        <v>36</v>
      </c>
      <c r="AX1035" s="11" t="s">
        <v>9</v>
      </c>
      <c r="AY1035" s="179" t="s">
        <v>215</v>
      </c>
    </row>
    <row r="1036" spans="2:65" s="1" customFormat="1" ht="22.5" customHeight="1" x14ac:dyDescent="0.3">
      <c r="B1036" s="164"/>
      <c r="C1036" s="165" t="s">
        <v>1538</v>
      </c>
      <c r="D1036" s="165" t="s">
        <v>217</v>
      </c>
      <c r="E1036" s="166" t="s">
        <v>1539</v>
      </c>
      <c r="F1036" s="167" t="s">
        <v>1540</v>
      </c>
      <c r="G1036" s="168" t="s">
        <v>277</v>
      </c>
      <c r="H1036" s="169">
        <v>98.106999999999999</v>
      </c>
      <c r="I1036" s="170"/>
      <c r="J1036" s="171">
        <f>ROUND(I1036*H1036,0)</f>
        <v>0</v>
      </c>
      <c r="K1036" s="167" t="s">
        <v>3</v>
      </c>
      <c r="L1036" s="34"/>
      <c r="M1036" s="172" t="s">
        <v>3</v>
      </c>
      <c r="N1036" s="173" t="s">
        <v>44</v>
      </c>
      <c r="O1036" s="35"/>
      <c r="P1036" s="174">
        <f>O1036*H1036</f>
        <v>0</v>
      </c>
      <c r="Q1036" s="174">
        <v>0</v>
      </c>
      <c r="R1036" s="174">
        <f>Q1036*H1036</f>
        <v>0</v>
      </c>
      <c r="S1036" s="174">
        <v>0</v>
      </c>
      <c r="T1036" s="175">
        <f>S1036*H1036</f>
        <v>0</v>
      </c>
      <c r="AR1036" s="17" t="s">
        <v>308</v>
      </c>
      <c r="AT1036" s="17" t="s">
        <v>217</v>
      </c>
      <c r="AU1036" s="17" t="s">
        <v>81</v>
      </c>
      <c r="AY1036" s="17" t="s">
        <v>215</v>
      </c>
      <c r="BE1036" s="176">
        <f>IF(N1036="základní",J1036,0)</f>
        <v>0</v>
      </c>
      <c r="BF1036" s="176">
        <f>IF(N1036="snížená",J1036,0)</f>
        <v>0</v>
      </c>
      <c r="BG1036" s="176">
        <f>IF(N1036="zákl. přenesená",J1036,0)</f>
        <v>0</v>
      </c>
      <c r="BH1036" s="176">
        <f>IF(N1036="sníž. přenesená",J1036,0)</f>
        <v>0</v>
      </c>
      <c r="BI1036" s="176">
        <f>IF(N1036="nulová",J1036,0)</f>
        <v>0</v>
      </c>
      <c r="BJ1036" s="17" t="s">
        <v>9</v>
      </c>
      <c r="BK1036" s="176">
        <f>ROUND(I1036*H1036,0)</f>
        <v>0</v>
      </c>
      <c r="BL1036" s="17" t="s">
        <v>308</v>
      </c>
      <c r="BM1036" s="17" t="s">
        <v>1541</v>
      </c>
    </row>
    <row r="1037" spans="2:65" s="11" customFormat="1" x14ac:dyDescent="0.3">
      <c r="B1037" s="177"/>
      <c r="D1037" s="178" t="s">
        <v>224</v>
      </c>
      <c r="E1037" s="179" t="s">
        <v>3</v>
      </c>
      <c r="F1037" s="180" t="s">
        <v>1542</v>
      </c>
      <c r="H1037" s="181">
        <v>54.906999999999996</v>
      </c>
      <c r="I1037" s="182"/>
      <c r="L1037" s="177"/>
      <c r="M1037" s="183"/>
      <c r="N1037" s="184"/>
      <c r="O1037" s="184"/>
      <c r="P1037" s="184"/>
      <c r="Q1037" s="184"/>
      <c r="R1037" s="184"/>
      <c r="S1037" s="184"/>
      <c r="T1037" s="185"/>
      <c r="AT1037" s="179" t="s">
        <v>224</v>
      </c>
      <c r="AU1037" s="179" t="s">
        <v>81</v>
      </c>
      <c r="AV1037" s="11" t="s">
        <v>81</v>
      </c>
      <c r="AW1037" s="11" t="s">
        <v>36</v>
      </c>
      <c r="AX1037" s="11" t="s">
        <v>73</v>
      </c>
      <c r="AY1037" s="179" t="s">
        <v>215</v>
      </c>
    </row>
    <row r="1038" spans="2:65" s="11" customFormat="1" x14ac:dyDescent="0.3">
      <c r="B1038" s="177"/>
      <c r="D1038" s="178" t="s">
        <v>224</v>
      </c>
      <c r="E1038" s="179" t="s">
        <v>3</v>
      </c>
      <c r="F1038" s="180" t="s">
        <v>1543</v>
      </c>
      <c r="H1038" s="181">
        <v>21.6</v>
      </c>
      <c r="I1038" s="182"/>
      <c r="L1038" s="177"/>
      <c r="M1038" s="183"/>
      <c r="N1038" s="184"/>
      <c r="O1038" s="184"/>
      <c r="P1038" s="184"/>
      <c r="Q1038" s="184"/>
      <c r="R1038" s="184"/>
      <c r="S1038" s="184"/>
      <c r="T1038" s="185"/>
      <c r="AT1038" s="179" t="s">
        <v>224</v>
      </c>
      <c r="AU1038" s="179" t="s">
        <v>81</v>
      </c>
      <c r="AV1038" s="11" t="s">
        <v>81</v>
      </c>
      <c r="AW1038" s="11" t="s">
        <v>36</v>
      </c>
      <c r="AX1038" s="11" t="s">
        <v>73</v>
      </c>
      <c r="AY1038" s="179" t="s">
        <v>215</v>
      </c>
    </row>
    <row r="1039" spans="2:65" s="11" customFormat="1" x14ac:dyDescent="0.3">
      <c r="B1039" s="177"/>
      <c r="D1039" s="178" t="s">
        <v>224</v>
      </c>
      <c r="E1039" s="179" t="s">
        <v>3</v>
      </c>
      <c r="F1039" s="180" t="s">
        <v>1544</v>
      </c>
      <c r="H1039" s="181">
        <v>21.6</v>
      </c>
      <c r="I1039" s="182"/>
      <c r="L1039" s="177"/>
      <c r="M1039" s="183"/>
      <c r="N1039" s="184"/>
      <c r="O1039" s="184"/>
      <c r="P1039" s="184"/>
      <c r="Q1039" s="184"/>
      <c r="R1039" s="184"/>
      <c r="S1039" s="184"/>
      <c r="T1039" s="185"/>
      <c r="AT1039" s="179" t="s">
        <v>224</v>
      </c>
      <c r="AU1039" s="179" t="s">
        <v>81</v>
      </c>
      <c r="AV1039" s="11" t="s">
        <v>81</v>
      </c>
      <c r="AW1039" s="11" t="s">
        <v>36</v>
      </c>
      <c r="AX1039" s="11" t="s">
        <v>73</v>
      </c>
      <c r="AY1039" s="179" t="s">
        <v>215</v>
      </c>
    </row>
    <row r="1040" spans="2:65" s="12" customFormat="1" x14ac:dyDescent="0.3">
      <c r="B1040" s="186"/>
      <c r="D1040" s="195" t="s">
        <v>224</v>
      </c>
      <c r="E1040" s="207" t="s">
        <v>3</v>
      </c>
      <c r="F1040" s="208" t="s">
        <v>266</v>
      </c>
      <c r="H1040" s="209">
        <v>98.106999999999999</v>
      </c>
      <c r="I1040" s="190"/>
      <c r="L1040" s="186"/>
      <c r="M1040" s="191"/>
      <c r="N1040" s="192"/>
      <c r="O1040" s="192"/>
      <c r="P1040" s="192"/>
      <c r="Q1040" s="192"/>
      <c r="R1040" s="192"/>
      <c r="S1040" s="192"/>
      <c r="T1040" s="193"/>
      <c r="AT1040" s="187" t="s">
        <v>224</v>
      </c>
      <c r="AU1040" s="187" t="s">
        <v>81</v>
      </c>
      <c r="AV1040" s="12" t="s">
        <v>229</v>
      </c>
      <c r="AW1040" s="12" t="s">
        <v>36</v>
      </c>
      <c r="AX1040" s="12" t="s">
        <v>9</v>
      </c>
      <c r="AY1040" s="187" t="s">
        <v>215</v>
      </c>
    </row>
    <row r="1041" spans="2:65" s="1" customFormat="1" ht="22.5" customHeight="1" x14ac:dyDescent="0.3">
      <c r="B1041" s="164"/>
      <c r="C1041" s="210" t="s">
        <v>1545</v>
      </c>
      <c r="D1041" s="210" t="s">
        <v>486</v>
      </c>
      <c r="E1041" s="211" t="s">
        <v>1546</v>
      </c>
      <c r="F1041" s="212" t="s">
        <v>1547</v>
      </c>
      <c r="G1041" s="213" t="s">
        <v>277</v>
      </c>
      <c r="H1041" s="214">
        <v>98.106999999999999</v>
      </c>
      <c r="I1041" s="215"/>
      <c r="J1041" s="216">
        <f>ROUND(I1041*H1041,0)</f>
        <v>0</v>
      </c>
      <c r="K1041" s="212" t="s">
        <v>3</v>
      </c>
      <c r="L1041" s="217"/>
      <c r="M1041" s="218" t="s">
        <v>3</v>
      </c>
      <c r="N1041" s="219" t="s">
        <v>44</v>
      </c>
      <c r="O1041" s="35"/>
      <c r="P1041" s="174">
        <f>O1041*H1041</f>
        <v>0</v>
      </c>
      <c r="Q1041" s="174">
        <v>1.8799999999999999E-3</v>
      </c>
      <c r="R1041" s="174">
        <f>Q1041*H1041</f>
        <v>0.18444115999999999</v>
      </c>
      <c r="S1041" s="174">
        <v>0</v>
      </c>
      <c r="T1041" s="175">
        <f>S1041*H1041</f>
        <v>0</v>
      </c>
      <c r="AR1041" s="17" t="s">
        <v>417</v>
      </c>
      <c r="AT1041" s="17" t="s">
        <v>486</v>
      </c>
      <c r="AU1041" s="17" t="s">
        <v>81</v>
      </c>
      <c r="AY1041" s="17" t="s">
        <v>215</v>
      </c>
      <c r="BE1041" s="176">
        <f>IF(N1041="základní",J1041,0)</f>
        <v>0</v>
      </c>
      <c r="BF1041" s="176">
        <f>IF(N1041="snížená",J1041,0)</f>
        <v>0</v>
      </c>
      <c r="BG1041" s="176">
        <f>IF(N1041="zákl. přenesená",J1041,0)</f>
        <v>0</v>
      </c>
      <c r="BH1041" s="176">
        <f>IF(N1041="sníž. přenesená",J1041,0)</f>
        <v>0</v>
      </c>
      <c r="BI1041" s="176">
        <f>IF(N1041="nulová",J1041,0)</f>
        <v>0</v>
      </c>
      <c r="BJ1041" s="17" t="s">
        <v>9</v>
      </c>
      <c r="BK1041" s="176">
        <f>ROUND(I1041*H1041,0)</f>
        <v>0</v>
      </c>
      <c r="BL1041" s="17" t="s">
        <v>308</v>
      </c>
      <c r="BM1041" s="17" t="s">
        <v>1548</v>
      </c>
    </row>
    <row r="1042" spans="2:65" s="11" customFormat="1" x14ac:dyDescent="0.3">
      <c r="B1042" s="177"/>
      <c r="D1042" s="178" t="s">
        <v>224</v>
      </c>
      <c r="E1042" s="179" t="s">
        <v>3</v>
      </c>
      <c r="F1042" s="180" t="s">
        <v>1542</v>
      </c>
      <c r="H1042" s="181">
        <v>54.906999999999996</v>
      </c>
      <c r="I1042" s="182"/>
      <c r="L1042" s="177"/>
      <c r="M1042" s="183"/>
      <c r="N1042" s="184"/>
      <c r="O1042" s="184"/>
      <c r="P1042" s="184"/>
      <c r="Q1042" s="184"/>
      <c r="R1042" s="184"/>
      <c r="S1042" s="184"/>
      <c r="T1042" s="185"/>
      <c r="AT1042" s="179" t="s">
        <v>224</v>
      </c>
      <c r="AU1042" s="179" t="s">
        <v>81</v>
      </c>
      <c r="AV1042" s="11" t="s">
        <v>81</v>
      </c>
      <c r="AW1042" s="11" t="s">
        <v>36</v>
      </c>
      <c r="AX1042" s="11" t="s">
        <v>73</v>
      </c>
      <c r="AY1042" s="179" t="s">
        <v>215</v>
      </c>
    </row>
    <row r="1043" spans="2:65" s="11" customFormat="1" x14ac:dyDescent="0.3">
      <c r="B1043" s="177"/>
      <c r="D1043" s="178" t="s">
        <v>224</v>
      </c>
      <c r="E1043" s="179" t="s">
        <v>3</v>
      </c>
      <c r="F1043" s="180" t="s">
        <v>1543</v>
      </c>
      <c r="H1043" s="181">
        <v>21.6</v>
      </c>
      <c r="I1043" s="182"/>
      <c r="L1043" s="177"/>
      <c r="M1043" s="183"/>
      <c r="N1043" s="184"/>
      <c r="O1043" s="184"/>
      <c r="P1043" s="184"/>
      <c r="Q1043" s="184"/>
      <c r="R1043" s="184"/>
      <c r="S1043" s="184"/>
      <c r="T1043" s="185"/>
      <c r="AT1043" s="179" t="s">
        <v>224</v>
      </c>
      <c r="AU1043" s="179" t="s">
        <v>81</v>
      </c>
      <c r="AV1043" s="11" t="s">
        <v>81</v>
      </c>
      <c r="AW1043" s="11" t="s">
        <v>36</v>
      </c>
      <c r="AX1043" s="11" t="s">
        <v>73</v>
      </c>
      <c r="AY1043" s="179" t="s">
        <v>215</v>
      </c>
    </row>
    <row r="1044" spans="2:65" s="11" customFormat="1" x14ac:dyDescent="0.3">
      <c r="B1044" s="177"/>
      <c r="D1044" s="178" t="s">
        <v>224</v>
      </c>
      <c r="E1044" s="179" t="s">
        <v>3</v>
      </c>
      <c r="F1044" s="180" t="s">
        <v>1544</v>
      </c>
      <c r="H1044" s="181">
        <v>21.6</v>
      </c>
      <c r="I1044" s="182"/>
      <c r="L1044" s="177"/>
      <c r="M1044" s="183"/>
      <c r="N1044" s="184"/>
      <c r="O1044" s="184"/>
      <c r="P1044" s="184"/>
      <c r="Q1044" s="184"/>
      <c r="R1044" s="184"/>
      <c r="S1044" s="184"/>
      <c r="T1044" s="185"/>
      <c r="AT1044" s="179" t="s">
        <v>224</v>
      </c>
      <c r="AU1044" s="179" t="s">
        <v>81</v>
      </c>
      <c r="AV1044" s="11" t="s">
        <v>81</v>
      </c>
      <c r="AW1044" s="11" t="s">
        <v>36</v>
      </c>
      <c r="AX1044" s="11" t="s">
        <v>73</v>
      </c>
      <c r="AY1044" s="179" t="s">
        <v>215</v>
      </c>
    </row>
    <row r="1045" spans="2:65" s="12" customFormat="1" x14ac:dyDescent="0.3">
      <c r="B1045" s="186"/>
      <c r="D1045" s="195" t="s">
        <v>224</v>
      </c>
      <c r="E1045" s="207" t="s">
        <v>3</v>
      </c>
      <c r="F1045" s="208" t="s">
        <v>266</v>
      </c>
      <c r="H1045" s="209">
        <v>98.106999999999999</v>
      </c>
      <c r="I1045" s="190"/>
      <c r="L1045" s="186"/>
      <c r="M1045" s="191"/>
      <c r="N1045" s="192"/>
      <c r="O1045" s="192"/>
      <c r="P1045" s="192"/>
      <c r="Q1045" s="192"/>
      <c r="R1045" s="192"/>
      <c r="S1045" s="192"/>
      <c r="T1045" s="193"/>
      <c r="AT1045" s="187" t="s">
        <v>224</v>
      </c>
      <c r="AU1045" s="187" t="s">
        <v>81</v>
      </c>
      <c r="AV1045" s="12" t="s">
        <v>229</v>
      </c>
      <c r="AW1045" s="12" t="s">
        <v>36</v>
      </c>
      <c r="AX1045" s="12" t="s">
        <v>9</v>
      </c>
      <c r="AY1045" s="187" t="s">
        <v>215</v>
      </c>
    </row>
    <row r="1046" spans="2:65" s="1" customFormat="1" ht="22.5" customHeight="1" x14ac:dyDescent="0.3">
      <c r="B1046" s="164"/>
      <c r="C1046" s="165" t="s">
        <v>1549</v>
      </c>
      <c r="D1046" s="165" t="s">
        <v>217</v>
      </c>
      <c r="E1046" s="166" t="s">
        <v>1550</v>
      </c>
      <c r="F1046" s="167" t="s">
        <v>1551</v>
      </c>
      <c r="G1046" s="168" t="s">
        <v>250</v>
      </c>
      <c r="H1046" s="169">
        <v>0.186</v>
      </c>
      <c r="I1046" s="170"/>
      <c r="J1046" s="171">
        <f>ROUND(I1046*H1046,0)</f>
        <v>0</v>
      </c>
      <c r="K1046" s="167" t="s">
        <v>221</v>
      </c>
      <c r="L1046" s="34"/>
      <c r="M1046" s="172" t="s">
        <v>3</v>
      </c>
      <c r="N1046" s="173" t="s">
        <v>44</v>
      </c>
      <c r="O1046" s="35"/>
      <c r="P1046" s="174">
        <f>O1046*H1046</f>
        <v>0</v>
      </c>
      <c r="Q1046" s="174">
        <v>0</v>
      </c>
      <c r="R1046" s="174">
        <f>Q1046*H1046</f>
        <v>0</v>
      </c>
      <c r="S1046" s="174">
        <v>0</v>
      </c>
      <c r="T1046" s="175">
        <f>S1046*H1046</f>
        <v>0</v>
      </c>
      <c r="AR1046" s="17" t="s">
        <v>308</v>
      </c>
      <c r="AT1046" s="17" t="s">
        <v>217</v>
      </c>
      <c r="AU1046" s="17" t="s">
        <v>81</v>
      </c>
      <c r="AY1046" s="17" t="s">
        <v>215</v>
      </c>
      <c r="BE1046" s="176">
        <f>IF(N1046="základní",J1046,0)</f>
        <v>0</v>
      </c>
      <c r="BF1046" s="176">
        <f>IF(N1046="snížená",J1046,0)</f>
        <v>0</v>
      </c>
      <c r="BG1046" s="176">
        <f>IF(N1046="zákl. přenesená",J1046,0)</f>
        <v>0</v>
      </c>
      <c r="BH1046" s="176">
        <f>IF(N1046="sníž. přenesená",J1046,0)</f>
        <v>0</v>
      </c>
      <c r="BI1046" s="176">
        <f>IF(N1046="nulová",J1046,0)</f>
        <v>0</v>
      </c>
      <c r="BJ1046" s="17" t="s">
        <v>9</v>
      </c>
      <c r="BK1046" s="176">
        <f>ROUND(I1046*H1046,0)</f>
        <v>0</v>
      </c>
      <c r="BL1046" s="17" t="s">
        <v>308</v>
      </c>
      <c r="BM1046" s="17" t="s">
        <v>1552</v>
      </c>
    </row>
    <row r="1047" spans="2:65" s="10" customFormat="1" ht="29.85" customHeight="1" x14ac:dyDescent="0.3">
      <c r="B1047" s="150"/>
      <c r="D1047" s="161" t="s">
        <v>72</v>
      </c>
      <c r="E1047" s="162" t="s">
        <v>1553</v>
      </c>
      <c r="F1047" s="162" t="s">
        <v>1554</v>
      </c>
      <c r="I1047" s="153"/>
      <c r="J1047" s="163">
        <f>BK1047</f>
        <v>0</v>
      </c>
      <c r="L1047" s="150"/>
      <c r="M1047" s="155"/>
      <c r="N1047" s="156"/>
      <c r="O1047" s="156"/>
      <c r="P1047" s="157">
        <f>P1048</f>
        <v>0</v>
      </c>
      <c r="Q1047" s="156"/>
      <c r="R1047" s="157">
        <f>R1048</f>
        <v>0</v>
      </c>
      <c r="S1047" s="156"/>
      <c r="T1047" s="158">
        <f>T1048</f>
        <v>0</v>
      </c>
      <c r="AR1047" s="151" t="s">
        <v>81</v>
      </c>
      <c r="AT1047" s="159" t="s">
        <v>72</v>
      </c>
      <c r="AU1047" s="159" t="s">
        <v>9</v>
      </c>
      <c r="AY1047" s="151" t="s">
        <v>215</v>
      </c>
      <c r="BK1047" s="160">
        <f>BK1048</f>
        <v>0</v>
      </c>
    </row>
    <row r="1048" spans="2:65" s="1" customFormat="1" ht="22.5" customHeight="1" x14ac:dyDescent="0.3">
      <c r="B1048" s="164"/>
      <c r="C1048" s="210" t="s">
        <v>1555</v>
      </c>
      <c r="D1048" s="210" t="s">
        <v>486</v>
      </c>
      <c r="E1048" s="211" t="s">
        <v>1556</v>
      </c>
      <c r="F1048" s="212" t="s">
        <v>1557</v>
      </c>
      <c r="G1048" s="213" t="s">
        <v>1558</v>
      </c>
      <c r="H1048" s="214">
        <v>1</v>
      </c>
      <c r="I1048" s="215"/>
      <c r="J1048" s="216">
        <f>ROUND(I1048*H1048,0)</f>
        <v>0</v>
      </c>
      <c r="K1048" s="212" t="s">
        <v>3</v>
      </c>
      <c r="L1048" s="217"/>
      <c r="M1048" s="218" t="s">
        <v>3</v>
      </c>
      <c r="N1048" s="223" t="s">
        <v>44</v>
      </c>
      <c r="O1048" s="224"/>
      <c r="P1048" s="225">
        <f>O1048*H1048</f>
        <v>0</v>
      </c>
      <c r="Q1048" s="225">
        <v>0</v>
      </c>
      <c r="R1048" s="225">
        <f>Q1048*H1048</f>
        <v>0</v>
      </c>
      <c r="S1048" s="225">
        <v>0</v>
      </c>
      <c r="T1048" s="226">
        <f>S1048*H1048</f>
        <v>0</v>
      </c>
      <c r="AR1048" s="17" t="s">
        <v>417</v>
      </c>
      <c r="AT1048" s="17" t="s">
        <v>486</v>
      </c>
      <c r="AU1048" s="17" t="s">
        <v>81</v>
      </c>
      <c r="AY1048" s="17" t="s">
        <v>215</v>
      </c>
      <c r="BE1048" s="176">
        <f>IF(N1048="základní",J1048,0)</f>
        <v>0</v>
      </c>
      <c r="BF1048" s="176">
        <f>IF(N1048="snížená",J1048,0)</f>
        <v>0</v>
      </c>
      <c r="BG1048" s="176">
        <f>IF(N1048="zákl. přenesená",J1048,0)</f>
        <v>0</v>
      </c>
      <c r="BH1048" s="176">
        <f>IF(N1048="sníž. přenesená",J1048,0)</f>
        <v>0</v>
      </c>
      <c r="BI1048" s="176">
        <f>IF(N1048="nulová",J1048,0)</f>
        <v>0</v>
      </c>
      <c r="BJ1048" s="17" t="s">
        <v>9</v>
      </c>
      <c r="BK1048" s="176">
        <f>ROUND(I1048*H1048,0)</f>
        <v>0</v>
      </c>
      <c r="BL1048" s="17" t="s">
        <v>308</v>
      </c>
      <c r="BM1048" s="17" t="s">
        <v>1559</v>
      </c>
    </row>
    <row r="1049" spans="2:65" s="1" customFormat="1" ht="6.95" customHeight="1" x14ac:dyDescent="0.3">
      <c r="B1049" s="49"/>
      <c r="C1049" s="50"/>
      <c r="D1049" s="50"/>
      <c r="E1049" s="50"/>
      <c r="F1049" s="50"/>
      <c r="G1049" s="50"/>
      <c r="H1049" s="50"/>
      <c r="I1049" s="117"/>
      <c r="J1049" s="50"/>
      <c r="K1049" s="50"/>
      <c r="L1049" s="34"/>
    </row>
  </sheetData>
  <autoFilter ref="C99:K99"/>
  <mergeCells count="9"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99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workbookViewId="0">
      <pane ySplit="1" topLeftCell="A65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33"/>
      <c r="C1" s="233"/>
      <c r="D1" s="232" t="s">
        <v>1</v>
      </c>
      <c r="E1" s="233"/>
      <c r="F1" s="234" t="s">
        <v>2052</v>
      </c>
      <c r="G1" s="357" t="s">
        <v>2053</v>
      </c>
      <c r="H1" s="357"/>
      <c r="I1" s="239"/>
      <c r="J1" s="234" t="s">
        <v>2054</v>
      </c>
      <c r="K1" s="232" t="s">
        <v>96</v>
      </c>
      <c r="L1" s="234" t="s">
        <v>2055</v>
      </c>
      <c r="M1" s="234"/>
      <c r="N1" s="234"/>
      <c r="O1" s="234"/>
      <c r="P1" s="234"/>
      <c r="Q1" s="234"/>
      <c r="R1" s="234"/>
      <c r="S1" s="234"/>
      <c r="T1" s="234"/>
      <c r="U1" s="230"/>
      <c r="V1" s="23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21" t="s">
        <v>6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84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81</v>
      </c>
    </row>
    <row r="4" spans="1:70" ht="36.950000000000003" customHeight="1" x14ac:dyDescent="0.3">
      <c r="B4" s="21"/>
      <c r="C4" s="22"/>
      <c r="D4" s="23" t="s">
        <v>103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ht="15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358" t="str">
        <f>'Rekapitulace stavby'!K6</f>
        <v>Rekonstrukce školy J.A.Komenského pro účely MÚ ve D.K.n.L.</v>
      </c>
      <c r="F7" s="349"/>
      <c r="G7" s="349"/>
      <c r="H7" s="349"/>
      <c r="I7" s="94"/>
      <c r="J7" s="22"/>
      <c r="K7" s="24"/>
    </row>
    <row r="8" spans="1:70" s="1" customFormat="1" ht="15" x14ac:dyDescent="0.3">
      <c r="B8" s="34"/>
      <c r="C8" s="35"/>
      <c r="D8" s="30" t="s">
        <v>115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359" t="s">
        <v>1560</v>
      </c>
      <c r="F9" s="334"/>
      <c r="G9" s="334"/>
      <c r="H9" s="334"/>
      <c r="I9" s="9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1561</v>
      </c>
      <c r="G12" s="35"/>
      <c r="H12" s="35"/>
      <c r="I12" s="96" t="s">
        <v>24</v>
      </c>
      <c r="J12" s="97" t="str">
        <f>'Rekapitulace stavby'!AN8</f>
        <v>10.08.2016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28" t="str">
        <f>IF('Rekapitulace stavby'!E11="","",'Rekapitulace stavby'!E11)</f>
        <v>Město Dvůr Králové n.L., nám. TGM 38</v>
      </c>
      <c r="F15" s="35"/>
      <c r="G15" s="35"/>
      <c r="H15" s="35"/>
      <c r="I15" s="96" t="s">
        <v>31</v>
      </c>
      <c r="J15" s="28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tr">
        <f>IF('Rekapitulace stavby'!AN16="","",'Rekapitulace stavby'!AN16)</f>
        <v/>
      </c>
      <c r="K20" s="38"/>
    </row>
    <row r="21" spans="2:11" s="1" customFormat="1" ht="18" customHeight="1" x14ac:dyDescent="0.3">
      <c r="B21" s="34"/>
      <c r="C21" s="35"/>
      <c r="D21" s="35"/>
      <c r="E21" s="28" t="str">
        <f>IF('Rekapitulace stavby'!E17="","",'Rekapitulace stavby'!E17)</f>
        <v>Projektis spol. s r.o., Legionářská 562, D.K.n.L.</v>
      </c>
      <c r="F21" s="35"/>
      <c r="G21" s="35"/>
      <c r="H21" s="35"/>
      <c r="I21" s="96" t="s">
        <v>31</v>
      </c>
      <c r="J21" s="28" t="str">
        <f>IF('Rekapitulace stavby'!AN17="","",'Rekapitulace stavby'!AN17)</f>
        <v/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352" t="s">
        <v>3</v>
      </c>
      <c r="F24" s="360"/>
      <c r="G24" s="360"/>
      <c r="H24" s="360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39</v>
      </c>
      <c r="E27" s="35"/>
      <c r="F27" s="35"/>
      <c r="G27" s="35"/>
      <c r="H27" s="35"/>
      <c r="I27" s="95"/>
      <c r="J27" s="106">
        <f>ROUND(J84,0)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41</v>
      </c>
      <c r="G29" s="35"/>
      <c r="H29" s="35"/>
      <c r="I29" s="107" t="s">
        <v>40</v>
      </c>
      <c r="J29" s="39" t="s">
        <v>42</v>
      </c>
      <c r="K29" s="38"/>
    </row>
    <row r="30" spans="2:11" s="1" customFormat="1" ht="14.45" customHeight="1" x14ac:dyDescent="0.3">
      <c r="B30" s="34"/>
      <c r="C30" s="35"/>
      <c r="D30" s="42" t="s">
        <v>43</v>
      </c>
      <c r="E30" s="42" t="s">
        <v>44</v>
      </c>
      <c r="F30" s="108">
        <f>ROUND(SUM(BE84:BE148), 0)</f>
        <v>0</v>
      </c>
      <c r="G30" s="35"/>
      <c r="H30" s="35"/>
      <c r="I30" s="109">
        <v>0.21</v>
      </c>
      <c r="J30" s="108">
        <f>ROUND(ROUND((SUM(BE84:BE148)),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45</v>
      </c>
      <c r="F31" s="108">
        <f>ROUND(SUM(BF84:BF148), 0)</f>
        <v>0</v>
      </c>
      <c r="G31" s="35"/>
      <c r="H31" s="35"/>
      <c r="I31" s="109">
        <v>0.15</v>
      </c>
      <c r="J31" s="108">
        <f>ROUND(ROUND((SUM(BF84:BF148)),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46</v>
      </c>
      <c r="F32" s="108">
        <f>ROUND(SUM(BG84:BG148),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47</v>
      </c>
      <c r="F33" s="108">
        <f>ROUND(SUM(BH84:BH148),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48</v>
      </c>
      <c r="F34" s="108">
        <f>ROUND(SUM(BI84:BI148),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49</v>
      </c>
      <c r="E36" s="64"/>
      <c r="F36" s="64"/>
      <c r="G36" s="112" t="s">
        <v>50</v>
      </c>
      <c r="H36" s="113" t="s">
        <v>51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170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358" t="str">
        <f>E7</f>
        <v>Rekonstrukce školy J.A.Komenského pro účely MÚ ve D.K.n.L.</v>
      </c>
      <c r="F45" s="334"/>
      <c r="G45" s="334"/>
      <c r="H45" s="334"/>
      <c r="I45" s="95"/>
      <c r="J45" s="35"/>
      <c r="K45" s="38"/>
    </row>
    <row r="46" spans="2:11" s="1" customFormat="1" ht="14.45" customHeight="1" x14ac:dyDescent="0.3">
      <c r="B46" s="34"/>
      <c r="C46" s="30" t="s">
        <v>115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359" t="str">
        <f>E9</f>
        <v>1b - zdravotní technika</v>
      </c>
      <c r="F47" s="334"/>
      <c r="G47" s="334"/>
      <c r="H47" s="334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 xml:space="preserve"> </v>
      </c>
      <c r="G49" s="35"/>
      <c r="H49" s="35"/>
      <c r="I49" s="96" t="s">
        <v>24</v>
      </c>
      <c r="J49" s="97" t="str">
        <f>IF(J12="","",J12)</f>
        <v>10.08.2016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ht="15" x14ac:dyDescent="0.3">
      <c r="B51" s="34"/>
      <c r="C51" s="30" t="s">
        <v>28</v>
      </c>
      <c r="D51" s="35"/>
      <c r="E51" s="35"/>
      <c r="F51" s="28" t="str">
        <f>E15</f>
        <v>Město Dvůr Králové n.L., nám. TGM 38</v>
      </c>
      <c r="G51" s="35"/>
      <c r="H51" s="35"/>
      <c r="I51" s="96" t="s">
        <v>34</v>
      </c>
      <c r="J51" s="28" t="str">
        <f>E21</f>
        <v>Projektis spol. s r.o., Legionářská 562, D.K.n.L.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171</v>
      </c>
      <c r="D54" s="110"/>
      <c r="E54" s="110"/>
      <c r="F54" s="110"/>
      <c r="G54" s="110"/>
      <c r="H54" s="110"/>
      <c r="I54" s="121"/>
      <c r="J54" s="122" t="s">
        <v>172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173</v>
      </c>
      <c r="D56" s="35"/>
      <c r="E56" s="35"/>
      <c r="F56" s="35"/>
      <c r="G56" s="35"/>
      <c r="H56" s="35"/>
      <c r="I56" s="95"/>
      <c r="J56" s="106">
        <f>J84</f>
        <v>0</v>
      </c>
      <c r="K56" s="38"/>
      <c r="AU56" s="17" t="s">
        <v>174</v>
      </c>
    </row>
    <row r="57" spans="2:47" s="7" customFormat="1" ht="24.95" customHeight="1" x14ac:dyDescent="0.3">
      <c r="B57" s="125"/>
      <c r="C57" s="126"/>
      <c r="D57" s="127" t="s">
        <v>175</v>
      </c>
      <c r="E57" s="128"/>
      <c r="F57" s="128"/>
      <c r="G57" s="128"/>
      <c r="H57" s="128"/>
      <c r="I57" s="129"/>
      <c r="J57" s="130">
        <f>J85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179</v>
      </c>
      <c r="E58" s="135"/>
      <c r="F58" s="135"/>
      <c r="G58" s="135"/>
      <c r="H58" s="135"/>
      <c r="I58" s="136"/>
      <c r="J58" s="137">
        <f>J86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1562</v>
      </c>
      <c r="E59" s="135"/>
      <c r="F59" s="135"/>
      <c r="G59" s="135"/>
      <c r="H59" s="135"/>
      <c r="I59" s="136"/>
      <c r="J59" s="137">
        <f>J88</f>
        <v>0</v>
      </c>
      <c r="K59" s="138"/>
    </row>
    <row r="60" spans="2:47" s="7" customFormat="1" ht="24.95" customHeight="1" x14ac:dyDescent="0.3">
      <c r="B60" s="125"/>
      <c r="C60" s="126"/>
      <c r="D60" s="127" t="s">
        <v>1563</v>
      </c>
      <c r="E60" s="128"/>
      <c r="F60" s="128"/>
      <c r="G60" s="128"/>
      <c r="H60" s="128"/>
      <c r="I60" s="129"/>
      <c r="J60" s="130">
        <f>J90</f>
        <v>0</v>
      </c>
      <c r="K60" s="131"/>
    </row>
    <row r="61" spans="2:47" s="7" customFormat="1" ht="24.95" customHeight="1" x14ac:dyDescent="0.3">
      <c r="B61" s="125"/>
      <c r="C61" s="126"/>
      <c r="D61" s="127" t="s">
        <v>1564</v>
      </c>
      <c r="E61" s="128"/>
      <c r="F61" s="128"/>
      <c r="G61" s="128"/>
      <c r="H61" s="128"/>
      <c r="I61" s="129"/>
      <c r="J61" s="130">
        <f>J107</f>
        <v>0</v>
      </c>
      <c r="K61" s="131"/>
    </row>
    <row r="62" spans="2:47" s="7" customFormat="1" ht="24.95" customHeight="1" x14ac:dyDescent="0.3">
      <c r="B62" s="125"/>
      <c r="C62" s="126"/>
      <c r="D62" s="127" t="s">
        <v>1565</v>
      </c>
      <c r="E62" s="128"/>
      <c r="F62" s="128"/>
      <c r="G62" s="128"/>
      <c r="H62" s="128"/>
      <c r="I62" s="129"/>
      <c r="J62" s="130">
        <f>J127</f>
        <v>0</v>
      </c>
      <c r="K62" s="131"/>
    </row>
    <row r="63" spans="2:47" s="7" customFormat="1" ht="24.95" customHeight="1" x14ac:dyDescent="0.3">
      <c r="B63" s="125"/>
      <c r="C63" s="126"/>
      <c r="D63" s="127" t="s">
        <v>1566</v>
      </c>
      <c r="E63" s="128"/>
      <c r="F63" s="128"/>
      <c r="G63" s="128"/>
      <c r="H63" s="128"/>
      <c r="I63" s="129"/>
      <c r="J63" s="130">
        <f>J144</f>
        <v>0</v>
      </c>
      <c r="K63" s="131"/>
    </row>
    <row r="64" spans="2:47" s="7" customFormat="1" ht="24.95" customHeight="1" x14ac:dyDescent="0.3">
      <c r="B64" s="125"/>
      <c r="C64" s="126"/>
      <c r="D64" s="127" t="s">
        <v>1567</v>
      </c>
      <c r="E64" s="128"/>
      <c r="F64" s="128"/>
      <c r="G64" s="128"/>
      <c r="H64" s="128"/>
      <c r="I64" s="129"/>
      <c r="J64" s="130">
        <f>J147</f>
        <v>0</v>
      </c>
      <c r="K64" s="131"/>
    </row>
    <row r="65" spans="2:12" s="1" customFormat="1" ht="21.75" customHeight="1" x14ac:dyDescent="0.3">
      <c r="B65" s="34"/>
      <c r="C65" s="35"/>
      <c r="D65" s="35"/>
      <c r="E65" s="35"/>
      <c r="F65" s="35"/>
      <c r="G65" s="35"/>
      <c r="H65" s="35"/>
      <c r="I65" s="95"/>
      <c r="J65" s="35"/>
      <c r="K65" s="38"/>
    </row>
    <row r="66" spans="2:12" s="1" customFormat="1" ht="6.95" customHeight="1" x14ac:dyDescent="0.3">
      <c r="B66" s="49"/>
      <c r="C66" s="50"/>
      <c r="D66" s="50"/>
      <c r="E66" s="50"/>
      <c r="F66" s="50"/>
      <c r="G66" s="50"/>
      <c r="H66" s="50"/>
      <c r="I66" s="117"/>
      <c r="J66" s="50"/>
      <c r="K66" s="51"/>
    </row>
    <row r="70" spans="2:12" s="1" customFormat="1" ht="6.95" customHeight="1" x14ac:dyDescent="0.3">
      <c r="B70" s="52"/>
      <c r="C70" s="53"/>
      <c r="D70" s="53"/>
      <c r="E70" s="53"/>
      <c r="F70" s="53"/>
      <c r="G70" s="53"/>
      <c r="H70" s="53"/>
      <c r="I70" s="118"/>
      <c r="J70" s="53"/>
      <c r="K70" s="53"/>
      <c r="L70" s="34"/>
    </row>
    <row r="71" spans="2:12" s="1" customFormat="1" ht="36.950000000000003" customHeight="1" x14ac:dyDescent="0.3">
      <c r="B71" s="34"/>
      <c r="C71" s="54" t="s">
        <v>199</v>
      </c>
      <c r="L71" s="34"/>
    </row>
    <row r="72" spans="2:12" s="1" customFormat="1" ht="6.95" customHeight="1" x14ac:dyDescent="0.3">
      <c r="B72" s="34"/>
      <c r="L72" s="34"/>
    </row>
    <row r="73" spans="2:12" s="1" customFormat="1" ht="14.45" customHeight="1" x14ac:dyDescent="0.3">
      <c r="B73" s="34"/>
      <c r="C73" s="56" t="s">
        <v>18</v>
      </c>
      <c r="L73" s="34"/>
    </row>
    <row r="74" spans="2:12" s="1" customFormat="1" ht="22.5" customHeight="1" x14ac:dyDescent="0.3">
      <c r="B74" s="34"/>
      <c r="E74" s="356" t="str">
        <f>E7</f>
        <v>Rekonstrukce školy J.A.Komenského pro účely MÚ ve D.K.n.L.</v>
      </c>
      <c r="F74" s="329"/>
      <c r="G74" s="329"/>
      <c r="H74" s="329"/>
      <c r="L74" s="34"/>
    </row>
    <row r="75" spans="2:12" s="1" customFormat="1" ht="14.45" customHeight="1" x14ac:dyDescent="0.3">
      <c r="B75" s="34"/>
      <c r="C75" s="56" t="s">
        <v>115</v>
      </c>
      <c r="L75" s="34"/>
    </row>
    <row r="76" spans="2:12" s="1" customFormat="1" ht="23.25" customHeight="1" x14ac:dyDescent="0.3">
      <c r="B76" s="34"/>
      <c r="E76" s="326" t="str">
        <f>E9</f>
        <v>1b - zdravotní technika</v>
      </c>
      <c r="F76" s="329"/>
      <c r="G76" s="329"/>
      <c r="H76" s="329"/>
      <c r="L76" s="34"/>
    </row>
    <row r="77" spans="2:12" s="1" customFormat="1" ht="6.95" customHeight="1" x14ac:dyDescent="0.3">
      <c r="B77" s="34"/>
      <c r="L77" s="34"/>
    </row>
    <row r="78" spans="2:12" s="1" customFormat="1" ht="18" customHeight="1" x14ac:dyDescent="0.3">
      <c r="B78" s="34"/>
      <c r="C78" s="56" t="s">
        <v>22</v>
      </c>
      <c r="F78" s="139" t="str">
        <f>F12</f>
        <v xml:space="preserve"> </v>
      </c>
      <c r="I78" s="140" t="s">
        <v>24</v>
      </c>
      <c r="J78" s="60" t="str">
        <f>IF(J12="","",J12)</f>
        <v>10.08.2016</v>
      </c>
      <c r="L78" s="34"/>
    </row>
    <row r="79" spans="2:12" s="1" customFormat="1" ht="6.95" customHeight="1" x14ac:dyDescent="0.3">
      <c r="B79" s="34"/>
      <c r="L79" s="34"/>
    </row>
    <row r="80" spans="2:12" s="1" customFormat="1" ht="15" x14ac:dyDescent="0.3">
      <c r="B80" s="34"/>
      <c r="C80" s="56" t="s">
        <v>28</v>
      </c>
      <c r="F80" s="139" t="str">
        <f>E15</f>
        <v>Město Dvůr Králové n.L., nám. TGM 38</v>
      </c>
      <c r="I80" s="140" t="s">
        <v>34</v>
      </c>
      <c r="J80" s="139" t="str">
        <f>E21</f>
        <v>Projektis spol. s r.o., Legionářská 562, D.K.n.L.</v>
      </c>
      <c r="L80" s="34"/>
    </row>
    <row r="81" spans="2:65" s="1" customFormat="1" ht="14.45" customHeight="1" x14ac:dyDescent="0.3">
      <c r="B81" s="34"/>
      <c r="C81" s="56" t="s">
        <v>32</v>
      </c>
      <c r="F81" s="139" t="str">
        <f>IF(E18="","",E18)</f>
        <v/>
      </c>
      <c r="L81" s="34"/>
    </row>
    <row r="82" spans="2:65" s="1" customFormat="1" ht="10.35" customHeight="1" x14ac:dyDescent="0.3">
      <c r="B82" s="34"/>
      <c r="L82" s="34"/>
    </row>
    <row r="83" spans="2:65" s="9" customFormat="1" ht="29.25" customHeight="1" x14ac:dyDescent="0.3">
      <c r="B83" s="141"/>
      <c r="C83" s="142" t="s">
        <v>200</v>
      </c>
      <c r="D83" s="143" t="s">
        <v>58</v>
      </c>
      <c r="E83" s="143" t="s">
        <v>54</v>
      </c>
      <c r="F83" s="143" t="s">
        <v>201</v>
      </c>
      <c r="G83" s="143" t="s">
        <v>202</v>
      </c>
      <c r="H83" s="143" t="s">
        <v>203</v>
      </c>
      <c r="I83" s="144" t="s">
        <v>204</v>
      </c>
      <c r="J83" s="143" t="s">
        <v>172</v>
      </c>
      <c r="K83" s="145" t="s">
        <v>205</v>
      </c>
      <c r="L83" s="141"/>
      <c r="M83" s="66" t="s">
        <v>206</v>
      </c>
      <c r="N83" s="67" t="s">
        <v>43</v>
      </c>
      <c r="O83" s="67" t="s">
        <v>207</v>
      </c>
      <c r="P83" s="67" t="s">
        <v>208</v>
      </c>
      <c r="Q83" s="67" t="s">
        <v>209</v>
      </c>
      <c r="R83" s="67" t="s">
        <v>210</v>
      </c>
      <c r="S83" s="67" t="s">
        <v>211</v>
      </c>
      <c r="T83" s="68" t="s">
        <v>212</v>
      </c>
    </row>
    <row r="84" spans="2:65" s="1" customFormat="1" ht="29.25" customHeight="1" x14ac:dyDescent="0.35">
      <c r="B84" s="34"/>
      <c r="C84" s="70" t="s">
        <v>173</v>
      </c>
      <c r="J84" s="146">
        <f>BK84</f>
        <v>0</v>
      </c>
      <c r="L84" s="34"/>
      <c r="M84" s="69"/>
      <c r="N84" s="61"/>
      <c r="O84" s="61"/>
      <c r="P84" s="147">
        <f>P85+P90+P107+P127+P144+P147</f>
        <v>0</v>
      </c>
      <c r="Q84" s="61"/>
      <c r="R84" s="147">
        <f>R85+R90+R107+R127+R144+R147</f>
        <v>0</v>
      </c>
      <c r="S84" s="61"/>
      <c r="T84" s="148">
        <f>T85+T90+T107+T127+T144+T147</f>
        <v>0</v>
      </c>
      <c r="AT84" s="17" t="s">
        <v>72</v>
      </c>
      <c r="AU84" s="17" t="s">
        <v>174</v>
      </c>
      <c r="BK84" s="149">
        <f>BK85+BK90+BK107+BK127+BK144+BK147</f>
        <v>0</v>
      </c>
    </row>
    <row r="85" spans="2:65" s="10" customFormat="1" ht="37.35" customHeight="1" x14ac:dyDescent="0.35">
      <c r="B85" s="150"/>
      <c r="D85" s="151" t="s">
        <v>72</v>
      </c>
      <c r="E85" s="152" t="s">
        <v>213</v>
      </c>
      <c r="F85" s="152" t="s">
        <v>214</v>
      </c>
      <c r="I85" s="153"/>
      <c r="J85" s="154">
        <f>BK85</f>
        <v>0</v>
      </c>
      <c r="L85" s="150"/>
      <c r="M85" s="155"/>
      <c r="N85" s="156"/>
      <c r="O85" s="156"/>
      <c r="P85" s="157">
        <f>P86+P88</f>
        <v>0</v>
      </c>
      <c r="Q85" s="156"/>
      <c r="R85" s="157">
        <f>R86+R88</f>
        <v>0</v>
      </c>
      <c r="S85" s="156"/>
      <c r="T85" s="158">
        <f>T86+T88</f>
        <v>0</v>
      </c>
      <c r="AR85" s="151" t="s">
        <v>9</v>
      </c>
      <c r="AT85" s="159" t="s">
        <v>72</v>
      </c>
      <c r="AU85" s="159" t="s">
        <v>73</v>
      </c>
      <c r="AY85" s="151" t="s">
        <v>215</v>
      </c>
      <c r="BK85" s="160">
        <f>BK86+BK88</f>
        <v>0</v>
      </c>
    </row>
    <row r="86" spans="2:65" s="10" customFormat="1" ht="19.899999999999999" customHeight="1" x14ac:dyDescent="0.3">
      <c r="B86" s="150"/>
      <c r="D86" s="161" t="s">
        <v>72</v>
      </c>
      <c r="E86" s="162" t="s">
        <v>222</v>
      </c>
      <c r="F86" s="162" t="s">
        <v>400</v>
      </c>
      <c r="I86" s="153"/>
      <c r="J86" s="163">
        <f>BK86</f>
        <v>0</v>
      </c>
      <c r="L86" s="150"/>
      <c r="M86" s="155"/>
      <c r="N86" s="156"/>
      <c r="O86" s="156"/>
      <c r="P86" s="157">
        <f>P87</f>
        <v>0</v>
      </c>
      <c r="Q86" s="156"/>
      <c r="R86" s="157">
        <f>R87</f>
        <v>0</v>
      </c>
      <c r="S86" s="156"/>
      <c r="T86" s="158">
        <f>T87</f>
        <v>0</v>
      </c>
      <c r="AR86" s="151" t="s">
        <v>9</v>
      </c>
      <c r="AT86" s="159" t="s">
        <v>72</v>
      </c>
      <c r="AU86" s="159" t="s">
        <v>9</v>
      </c>
      <c r="AY86" s="151" t="s">
        <v>215</v>
      </c>
      <c r="BK86" s="160">
        <f>BK87</f>
        <v>0</v>
      </c>
    </row>
    <row r="87" spans="2:65" s="1" customFormat="1" ht="22.5" customHeight="1" x14ac:dyDescent="0.3">
      <c r="B87" s="164"/>
      <c r="C87" s="165" t="s">
        <v>9</v>
      </c>
      <c r="D87" s="165" t="s">
        <v>217</v>
      </c>
      <c r="E87" s="166" t="s">
        <v>1568</v>
      </c>
      <c r="F87" s="167" t="s">
        <v>1569</v>
      </c>
      <c r="G87" s="168" t="s">
        <v>220</v>
      </c>
      <c r="H87" s="169">
        <v>1</v>
      </c>
      <c r="I87" s="170"/>
      <c r="J87" s="171">
        <f>ROUND(I87*H87,0)</f>
        <v>0</v>
      </c>
      <c r="K87" s="167" t="s">
        <v>3</v>
      </c>
      <c r="L87" s="34"/>
      <c r="M87" s="172" t="s">
        <v>3</v>
      </c>
      <c r="N87" s="173" t="s">
        <v>44</v>
      </c>
      <c r="O87" s="35"/>
      <c r="P87" s="174">
        <f>O87*H87</f>
        <v>0</v>
      </c>
      <c r="Q87" s="174">
        <v>0</v>
      </c>
      <c r="R87" s="174">
        <f>Q87*H87</f>
        <v>0</v>
      </c>
      <c r="S87" s="174">
        <v>0</v>
      </c>
      <c r="T87" s="175">
        <f>S87*H87</f>
        <v>0</v>
      </c>
      <c r="AR87" s="17" t="s">
        <v>222</v>
      </c>
      <c r="AT87" s="17" t="s">
        <v>217</v>
      </c>
      <c r="AU87" s="17" t="s">
        <v>81</v>
      </c>
      <c r="AY87" s="17" t="s">
        <v>215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17" t="s">
        <v>9</v>
      </c>
      <c r="BK87" s="176">
        <f>ROUND(I87*H87,0)</f>
        <v>0</v>
      </c>
      <c r="BL87" s="17" t="s">
        <v>222</v>
      </c>
      <c r="BM87" s="17" t="s">
        <v>1570</v>
      </c>
    </row>
    <row r="88" spans="2:65" s="10" customFormat="1" ht="29.85" customHeight="1" x14ac:dyDescent="0.3">
      <c r="B88" s="150"/>
      <c r="D88" s="161" t="s">
        <v>72</v>
      </c>
      <c r="E88" s="162" t="s">
        <v>260</v>
      </c>
      <c r="F88" s="162" t="s">
        <v>1571</v>
      </c>
      <c r="I88" s="153"/>
      <c r="J88" s="163">
        <f>BK88</f>
        <v>0</v>
      </c>
      <c r="L88" s="150"/>
      <c r="M88" s="155"/>
      <c r="N88" s="156"/>
      <c r="O88" s="156"/>
      <c r="P88" s="157">
        <f>P89</f>
        <v>0</v>
      </c>
      <c r="Q88" s="156"/>
      <c r="R88" s="157">
        <f>R89</f>
        <v>0</v>
      </c>
      <c r="S88" s="156"/>
      <c r="T88" s="158">
        <f>T89</f>
        <v>0</v>
      </c>
      <c r="AR88" s="151" t="s">
        <v>9</v>
      </c>
      <c r="AT88" s="159" t="s">
        <v>72</v>
      </c>
      <c r="AU88" s="159" t="s">
        <v>9</v>
      </c>
      <c r="AY88" s="151" t="s">
        <v>215</v>
      </c>
      <c r="BK88" s="160">
        <f>BK89</f>
        <v>0</v>
      </c>
    </row>
    <row r="89" spans="2:65" s="1" customFormat="1" ht="22.5" customHeight="1" x14ac:dyDescent="0.3">
      <c r="B89" s="164"/>
      <c r="C89" s="165" t="s">
        <v>81</v>
      </c>
      <c r="D89" s="165" t="s">
        <v>217</v>
      </c>
      <c r="E89" s="166" t="s">
        <v>1572</v>
      </c>
      <c r="F89" s="167" t="s">
        <v>1573</v>
      </c>
      <c r="G89" s="168" t="s">
        <v>220</v>
      </c>
      <c r="H89" s="169">
        <v>1</v>
      </c>
      <c r="I89" s="170"/>
      <c r="J89" s="171">
        <f>ROUND(I89*H89,0)</f>
        <v>0</v>
      </c>
      <c r="K89" s="167" t="s">
        <v>3</v>
      </c>
      <c r="L89" s="34"/>
      <c r="M89" s="172" t="s">
        <v>3</v>
      </c>
      <c r="N89" s="173" t="s">
        <v>44</v>
      </c>
      <c r="O89" s="35"/>
      <c r="P89" s="174">
        <f>O89*H89</f>
        <v>0</v>
      </c>
      <c r="Q89" s="174">
        <v>0</v>
      </c>
      <c r="R89" s="174">
        <f>Q89*H89</f>
        <v>0</v>
      </c>
      <c r="S89" s="174">
        <v>0</v>
      </c>
      <c r="T89" s="175">
        <f>S89*H89</f>
        <v>0</v>
      </c>
      <c r="AR89" s="17" t="s">
        <v>222</v>
      </c>
      <c r="AT89" s="17" t="s">
        <v>217</v>
      </c>
      <c r="AU89" s="17" t="s">
        <v>81</v>
      </c>
      <c r="AY89" s="17" t="s">
        <v>215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7" t="s">
        <v>9</v>
      </c>
      <c r="BK89" s="176">
        <f>ROUND(I89*H89,0)</f>
        <v>0</v>
      </c>
      <c r="BL89" s="17" t="s">
        <v>222</v>
      </c>
      <c r="BM89" s="17" t="s">
        <v>1574</v>
      </c>
    </row>
    <row r="90" spans="2:65" s="10" customFormat="1" ht="37.35" customHeight="1" x14ac:dyDescent="0.35">
      <c r="B90" s="150"/>
      <c r="D90" s="161" t="s">
        <v>72</v>
      </c>
      <c r="E90" s="227" t="s">
        <v>1575</v>
      </c>
      <c r="F90" s="227" t="s">
        <v>1576</v>
      </c>
      <c r="I90" s="153"/>
      <c r="J90" s="228">
        <f>BK90</f>
        <v>0</v>
      </c>
      <c r="L90" s="150"/>
      <c r="M90" s="155"/>
      <c r="N90" s="156"/>
      <c r="O90" s="156"/>
      <c r="P90" s="157">
        <f>SUM(P91:P106)</f>
        <v>0</v>
      </c>
      <c r="Q90" s="156"/>
      <c r="R90" s="157">
        <f>SUM(R91:R106)</f>
        <v>0</v>
      </c>
      <c r="S90" s="156"/>
      <c r="T90" s="158">
        <f>SUM(T91:T106)</f>
        <v>0</v>
      </c>
      <c r="AR90" s="151" t="s">
        <v>81</v>
      </c>
      <c r="AT90" s="159" t="s">
        <v>72</v>
      </c>
      <c r="AU90" s="159" t="s">
        <v>73</v>
      </c>
      <c r="AY90" s="151" t="s">
        <v>215</v>
      </c>
      <c r="BK90" s="160">
        <f>SUM(BK91:BK106)</f>
        <v>0</v>
      </c>
    </row>
    <row r="91" spans="2:65" s="1" customFormat="1" ht="22.5" customHeight="1" x14ac:dyDescent="0.3">
      <c r="B91" s="164"/>
      <c r="C91" s="165" t="s">
        <v>229</v>
      </c>
      <c r="D91" s="165" t="s">
        <v>217</v>
      </c>
      <c r="E91" s="166" t="s">
        <v>1577</v>
      </c>
      <c r="F91" s="167" t="s">
        <v>1578</v>
      </c>
      <c r="G91" s="168" t="s">
        <v>311</v>
      </c>
      <c r="H91" s="169">
        <v>3</v>
      </c>
      <c r="I91" s="170"/>
      <c r="J91" s="171">
        <f t="shared" ref="J91:J106" si="0">ROUND(I91*H91,0)</f>
        <v>0</v>
      </c>
      <c r="K91" s="167" t="s">
        <v>3</v>
      </c>
      <c r="L91" s="34"/>
      <c r="M91" s="172" t="s">
        <v>3</v>
      </c>
      <c r="N91" s="173" t="s">
        <v>44</v>
      </c>
      <c r="O91" s="35"/>
      <c r="P91" s="174">
        <f t="shared" ref="P91:P106" si="1">O91*H91</f>
        <v>0</v>
      </c>
      <c r="Q91" s="174">
        <v>0</v>
      </c>
      <c r="R91" s="174">
        <f t="shared" ref="R91:R106" si="2">Q91*H91</f>
        <v>0</v>
      </c>
      <c r="S91" s="174">
        <v>0</v>
      </c>
      <c r="T91" s="175">
        <f t="shared" ref="T91:T106" si="3">S91*H91</f>
        <v>0</v>
      </c>
      <c r="AR91" s="17" t="s">
        <v>308</v>
      </c>
      <c r="AT91" s="17" t="s">
        <v>217</v>
      </c>
      <c r="AU91" s="17" t="s">
        <v>9</v>
      </c>
      <c r="AY91" s="17" t="s">
        <v>215</v>
      </c>
      <c r="BE91" s="176">
        <f t="shared" ref="BE91:BE106" si="4">IF(N91="základní",J91,0)</f>
        <v>0</v>
      </c>
      <c r="BF91" s="176">
        <f t="shared" ref="BF91:BF106" si="5">IF(N91="snížená",J91,0)</f>
        <v>0</v>
      </c>
      <c r="BG91" s="176">
        <f t="shared" ref="BG91:BG106" si="6">IF(N91="zákl. přenesená",J91,0)</f>
        <v>0</v>
      </c>
      <c r="BH91" s="176">
        <f t="shared" ref="BH91:BH106" si="7">IF(N91="sníž. přenesená",J91,0)</f>
        <v>0</v>
      </c>
      <c r="BI91" s="176">
        <f t="shared" ref="BI91:BI106" si="8">IF(N91="nulová",J91,0)</f>
        <v>0</v>
      </c>
      <c r="BJ91" s="17" t="s">
        <v>9</v>
      </c>
      <c r="BK91" s="176">
        <f t="shared" ref="BK91:BK106" si="9">ROUND(I91*H91,0)</f>
        <v>0</v>
      </c>
      <c r="BL91" s="17" t="s">
        <v>308</v>
      </c>
      <c r="BM91" s="17" t="s">
        <v>1579</v>
      </c>
    </row>
    <row r="92" spans="2:65" s="1" customFormat="1" ht="22.5" customHeight="1" x14ac:dyDescent="0.3">
      <c r="B92" s="164"/>
      <c r="C92" s="165" t="s">
        <v>222</v>
      </c>
      <c r="D92" s="165" t="s">
        <v>217</v>
      </c>
      <c r="E92" s="166" t="s">
        <v>1580</v>
      </c>
      <c r="F92" s="167" t="s">
        <v>1581</v>
      </c>
      <c r="G92" s="168" t="s">
        <v>311</v>
      </c>
      <c r="H92" s="169">
        <v>1</v>
      </c>
      <c r="I92" s="170"/>
      <c r="J92" s="171">
        <f t="shared" si="0"/>
        <v>0</v>
      </c>
      <c r="K92" s="167" t="s">
        <v>3</v>
      </c>
      <c r="L92" s="34"/>
      <c r="M92" s="172" t="s">
        <v>3</v>
      </c>
      <c r="N92" s="173" t="s">
        <v>44</v>
      </c>
      <c r="O92" s="35"/>
      <c r="P92" s="174">
        <f t="shared" si="1"/>
        <v>0</v>
      </c>
      <c r="Q92" s="174">
        <v>0</v>
      </c>
      <c r="R92" s="174">
        <f t="shared" si="2"/>
        <v>0</v>
      </c>
      <c r="S92" s="174">
        <v>0</v>
      </c>
      <c r="T92" s="175">
        <f t="shared" si="3"/>
        <v>0</v>
      </c>
      <c r="AR92" s="17" t="s">
        <v>308</v>
      </c>
      <c r="AT92" s="17" t="s">
        <v>217</v>
      </c>
      <c r="AU92" s="17" t="s">
        <v>9</v>
      </c>
      <c r="AY92" s="17" t="s">
        <v>215</v>
      </c>
      <c r="BE92" s="176">
        <f t="shared" si="4"/>
        <v>0</v>
      </c>
      <c r="BF92" s="176">
        <f t="shared" si="5"/>
        <v>0</v>
      </c>
      <c r="BG92" s="176">
        <f t="shared" si="6"/>
        <v>0</v>
      </c>
      <c r="BH92" s="176">
        <f t="shared" si="7"/>
        <v>0</v>
      </c>
      <c r="BI92" s="176">
        <f t="shared" si="8"/>
        <v>0</v>
      </c>
      <c r="BJ92" s="17" t="s">
        <v>9</v>
      </c>
      <c r="BK92" s="176">
        <f t="shared" si="9"/>
        <v>0</v>
      </c>
      <c r="BL92" s="17" t="s">
        <v>308</v>
      </c>
      <c r="BM92" s="17" t="s">
        <v>1582</v>
      </c>
    </row>
    <row r="93" spans="2:65" s="1" customFormat="1" ht="22.5" customHeight="1" x14ac:dyDescent="0.3">
      <c r="B93" s="164"/>
      <c r="C93" s="165" t="s">
        <v>243</v>
      </c>
      <c r="D93" s="165" t="s">
        <v>217</v>
      </c>
      <c r="E93" s="166" t="s">
        <v>1583</v>
      </c>
      <c r="F93" s="167" t="s">
        <v>1584</v>
      </c>
      <c r="G93" s="168" t="s">
        <v>311</v>
      </c>
      <c r="H93" s="169">
        <v>6</v>
      </c>
      <c r="I93" s="170"/>
      <c r="J93" s="171">
        <f t="shared" si="0"/>
        <v>0</v>
      </c>
      <c r="K93" s="167" t="s">
        <v>3</v>
      </c>
      <c r="L93" s="34"/>
      <c r="M93" s="172" t="s">
        <v>3</v>
      </c>
      <c r="N93" s="173" t="s">
        <v>44</v>
      </c>
      <c r="O93" s="35"/>
      <c r="P93" s="174">
        <f t="shared" si="1"/>
        <v>0</v>
      </c>
      <c r="Q93" s="174">
        <v>0</v>
      </c>
      <c r="R93" s="174">
        <f t="shared" si="2"/>
        <v>0</v>
      </c>
      <c r="S93" s="174">
        <v>0</v>
      </c>
      <c r="T93" s="175">
        <f t="shared" si="3"/>
        <v>0</v>
      </c>
      <c r="AR93" s="17" t="s">
        <v>308</v>
      </c>
      <c r="AT93" s="17" t="s">
        <v>217</v>
      </c>
      <c r="AU93" s="17" t="s">
        <v>9</v>
      </c>
      <c r="AY93" s="17" t="s">
        <v>215</v>
      </c>
      <c r="BE93" s="176">
        <f t="shared" si="4"/>
        <v>0</v>
      </c>
      <c r="BF93" s="176">
        <f t="shared" si="5"/>
        <v>0</v>
      </c>
      <c r="BG93" s="176">
        <f t="shared" si="6"/>
        <v>0</v>
      </c>
      <c r="BH93" s="176">
        <f t="shared" si="7"/>
        <v>0</v>
      </c>
      <c r="BI93" s="176">
        <f t="shared" si="8"/>
        <v>0</v>
      </c>
      <c r="BJ93" s="17" t="s">
        <v>9</v>
      </c>
      <c r="BK93" s="176">
        <f t="shared" si="9"/>
        <v>0</v>
      </c>
      <c r="BL93" s="17" t="s">
        <v>308</v>
      </c>
      <c r="BM93" s="17" t="s">
        <v>1585</v>
      </c>
    </row>
    <row r="94" spans="2:65" s="1" customFormat="1" ht="22.5" customHeight="1" x14ac:dyDescent="0.3">
      <c r="B94" s="164"/>
      <c r="C94" s="165" t="s">
        <v>247</v>
      </c>
      <c r="D94" s="165" t="s">
        <v>217</v>
      </c>
      <c r="E94" s="166" t="s">
        <v>1586</v>
      </c>
      <c r="F94" s="167" t="s">
        <v>1587</v>
      </c>
      <c r="G94" s="168" t="s">
        <v>311</v>
      </c>
      <c r="H94" s="169">
        <v>2</v>
      </c>
      <c r="I94" s="170"/>
      <c r="J94" s="171">
        <f t="shared" si="0"/>
        <v>0</v>
      </c>
      <c r="K94" s="167" t="s">
        <v>3</v>
      </c>
      <c r="L94" s="34"/>
      <c r="M94" s="172" t="s">
        <v>3</v>
      </c>
      <c r="N94" s="173" t="s">
        <v>44</v>
      </c>
      <c r="O94" s="35"/>
      <c r="P94" s="174">
        <f t="shared" si="1"/>
        <v>0</v>
      </c>
      <c r="Q94" s="174">
        <v>0</v>
      </c>
      <c r="R94" s="174">
        <f t="shared" si="2"/>
        <v>0</v>
      </c>
      <c r="S94" s="174">
        <v>0</v>
      </c>
      <c r="T94" s="175">
        <f t="shared" si="3"/>
        <v>0</v>
      </c>
      <c r="AR94" s="17" t="s">
        <v>308</v>
      </c>
      <c r="AT94" s="17" t="s">
        <v>217</v>
      </c>
      <c r="AU94" s="17" t="s">
        <v>9</v>
      </c>
      <c r="AY94" s="17" t="s">
        <v>215</v>
      </c>
      <c r="BE94" s="176">
        <f t="shared" si="4"/>
        <v>0</v>
      </c>
      <c r="BF94" s="176">
        <f t="shared" si="5"/>
        <v>0</v>
      </c>
      <c r="BG94" s="176">
        <f t="shared" si="6"/>
        <v>0</v>
      </c>
      <c r="BH94" s="176">
        <f t="shared" si="7"/>
        <v>0</v>
      </c>
      <c r="BI94" s="176">
        <f t="shared" si="8"/>
        <v>0</v>
      </c>
      <c r="BJ94" s="17" t="s">
        <v>9</v>
      </c>
      <c r="BK94" s="176">
        <f t="shared" si="9"/>
        <v>0</v>
      </c>
      <c r="BL94" s="17" t="s">
        <v>308</v>
      </c>
      <c r="BM94" s="17" t="s">
        <v>1588</v>
      </c>
    </row>
    <row r="95" spans="2:65" s="1" customFormat="1" ht="22.5" customHeight="1" x14ac:dyDescent="0.3">
      <c r="B95" s="164"/>
      <c r="C95" s="165" t="s">
        <v>253</v>
      </c>
      <c r="D95" s="165" t="s">
        <v>217</v>
      </c>
      <c r="E95" s="166" t="s">
        <v>1589</v>
      </c>
      <c r="F95" s="167" t="s">
        <v>1590</v>
      </c>
      <c r="G95" s="168" t="s">
        <v>311</v>
      </c>
      <c r="H95" s="169">
        <v>6</v>
      </c>
      <c r="I95" s="170"/>
      <c r="J95" s="171">
        <f t="shared" si="0"/>
        <v>0</v>
      </c>
      <c r="K95" s="167" t="s">
        <v>3</v>
      </c>
      <c r="L95" s="34"/>
      <c r="M95" s="172" t="s">
        <v>3</v>
      </c>
      <c r="N95" s="173" t="s">
        <v>44</v>
      </c>
      <c r="O95" s="35"/>
      <c r="P95" s="174">
        <f t="shared" si="1"/>
        <v>0</v>
      </c>
      <c r="Q95" s="174">
        <v>0</v>
      </c>
      <c r="R95" s="174">
        <f t="shared" si="2"/>
        <v>0</v>
      </c>
      <c r="S95" s="174">
        <v>0</v>
      </c>
      <c r="T95" s="175">
        <f t="shared" si="3"/>
        <v>0</v>
      </c>
      <c r="AR95" s="17" t="s">
        <v>308</v>
      </c>
      <c r="AT95" s="17" t="s">
        <v>217</v>
      </c>
      <c r="AU95" s="17" t="s">
        <v>9</v>
      </c>
      <c r="AY95" s="17" t="s">
        <v>215</v>
      </c>
      <c r="BE95" s="176">
        <f t="shared" si="4"/>
        <v>0</v>
      </c>
      <c r="BF95" s="176">
        <f t="shared" si="5"/>
        <v>0</v>
      </c>
      <c r="BG95" s="176">
        <f t="shared" si="6"/>
        <v>0</v>
      </c>
      <c r="BH95" s="176">
        <f t="shared" si="7"/>
        <v>0</v>
      </c>
      <c r="BI95" s="176">
        <f t="shared" si="8"/>
        <v>0</v>
      </c>
      <c r="BJ95" s="17" t="s">
        <v>9</v>
      </c>
      <c r="BK95" s="176">
        <f t="shared" si="9"/>
        <v>0</v>
      </c>
      <c r="BL95" s="17" t="s">
        <v>308</v>
      </c>
      <c r="BM95" s="17" t="s">
        <v>1591</v>
      </c>
    </row>
    <row r="96" spans="2:65" s="1" customFormat="1" ht="22.5" customHeight="1" x14ac:dyDescent="0.3">
      <c r="B96" s="164"/>
      <c r="C96" s="165" t="s">
        <v>260</v>
      </c>
      <c r="D96" s="165" t="s">
        <v>217</v>
      </c>
      <c r="E96" s="166" t="s">
        <v>1592</v>
      </c>
      <c r="F96" s="167" t="s">
        <v>1593</v>
      </c>
      <c r="G96" s="168" t="s">
        <v>311</v>
      </c>
      <c r="H96" s="169">
        <v>2</v>
      </c>
      <c r="I96" s="170"/>
      <c r="J96" s="171">
        <f t="shared" si="0"/>
        <v>0</v>
      </c>
      <c r="K96" s="167" t="s">
        <v>3</v>
      </c>
      <c r="L96" s="34"/>
      <c r="M96" s="172" t="s">
        <v>3</v>
      </c>
      <c r="N96" s="173" t="s">
        <v>44</v>
      </c>
      <c r="O96" s="35"/>
      <c r="P96" s="174">
        <f t="shared" si="1"/>
        <v>0</v>
      </c>
      <c r="Q96" s="174">
        <v>0</v>
      </c>
      <c r="R96" s="174">
        <f t="shared" si="2"/>
        <v>0</v>
      </c>
      <c r="S96" s="174">
        <v>0</v>
      </c>
      <c r="T96" s="175">
        <f t="shared" si="3"/>
        <v>0</v>
      </c>
      <c r="AR96" s="17" t="s">
        <v>308</v>
      </c>
      <c r="AT96" s="17" t="s">
        <v>217</v>
      </c>
      <c r="AU96" s="17" t="s">
        <v>9</v>
      </c>
      <c r="AY96" s="17" t="s">
        <v>215</v>
      </c>
      <c r="BE96" s="176">
        <f t="shared" si="4"/>
        <v>0</v>
      </c>
      <c r="BF96" s="176">
        <f t="shared" si="5"/>
        <v>0</v>
      </c>
      <c r="BG96" s="176">
        <f t="shared" si="6"/>
        <v>0</v>
      </c>
      <c r="BH96" s="176">
        <f t="shared" si="7"/>
        <v>0</v>
      </c>
      <c r="BI96" s="176">
        <f t="shared" si="8"/>
        <v>0</v>
      </c>
      <c r="BJ96" s="17" t="s">
        <v>9</v>
      </c>
      <c r="BK96" s="176">
        <f t="shared" si="9"/>
        <v>0</v>
      </c>
      <c r="BL96" s="17" t="s">
        <v>308</v>
      </c>
      <c r="BM96" s="17" t="s">
        <v>1594</v>
      </c>
    </row>
    <row r="97" spans="2:65" s="1" customFormat="1" ht="22.5" customHeight="1" x14ac:dyDescent="0.3">
      <c r="B97" s="164"/>
      <c r="C97" s="165" t="s">
        <v>267</v>
      </c>
      <c r="D97" s="165" t="s">
        <v>217</v>
      </c>
      <c r="E97" s="166" t="s">
        <v>1595</v>
      </c>
      <c r="F97" s="167" t="s">
        <v>1596</v>
      </c>
      <c r="G97" s="168" t="s">
        <v>345</v>
      </c>
      <c r="H97" s="169">
        <v>40</v>
      </c>
      <c r="I97" s="170"/>
      <c r="J97" s="171">
        <f t="shared" si="0"/>
        <v>0</v>
      </c>
      <c r="K97" s="167" t="s">
        <v>3</v>
      </c>
      <c r="L97" s="34"/>
      <c r="M97" s="172" t="s">
        <v>3</v>
      </c>
      <c r="N97" s="173" t="s">
        <v>44</v>
      </c>
      <c r="O97" s="35"/>
      <c r="P97" s="174">
        <f t="shared" si="1"/>
        <v>0</v>
      </c>
      <c r="Q97" s="174">
        <v>0</v>
      </c>
      <c r="R97" s="174">
        <f t="shared" si="2"/>
        <v>0</v>
      </c>
      <c r="S97" s="174">
        <v>0</v>
      </c>
      <c r="T97" s="175">
        <f t="shared" si="3"/>
        <v>0</v>
      </c>
      <c r="AR97" s="17" t="s">
        <v>308</v>
      </c>
      <c r="AT97" s="17" t="s">
        <v>217</v>
      </c>
      <c r="AU97" s="17" t="s">
        <v>9</v>
      </c>
      <c r="AY97" s="17" t="s">
        <v>215</v>
      </c>
      <c r="BE97" s="176">
        <f t="shared" si="4"/>
        <v>0</v>
      </c>
      <c r="BF97" s="176">
        <f t="shared" si="5"/>
        <v>0</v>
      </c>
      <c r="BG97" s="176">
        <f t="shared" si="6"/>
        <v>0</v>
      </c>
      <c r="BH97" s="176">
        <f t="shared" si="7"/>
        <v>0</v>
      </c>
      <c r="BI97" s="176">
        <f t="shared" si="8"/>
        <v>0</v>
      </c>
      <c r="BJ97" s="17" t="s">
        <v>9</v>
      </c>
      <c r="BK97" s="176">
        <f t="shared" si="9"/>
        <v>0</v>
      </c>
      <c r="BL97" s="17" t="s">
        <v>308</v>
      </c>
      <c r="BM97" s="17" t="s">
        <v>1597</v>
      </c>
    </row>
    <row r="98" spans="2:65" s="1" customFormat="1" ht="22.5" customHeight="1" x14ac:dyDescent="0.3">
      <c r="B98" s="164"/>
      <c r="C98" s="165" t="s">
        <v>26</v>
      </c>
      <c r="D98" s="165" t="s">
        <v>217</v>
      </c>
      <c r="E98" s="166" t="s">
        <v>1598</v>
      </c>
      <c r="F98" s="167" t="s">
        <v>1599</v>
      </c>
      <c r="G98" s="168" t="s">
        <v>345</v>
      </c>
      <c r="H98" s="169">
        <v>30</v>
      </c>
      <c r="I98" s="170"/>
      <c r="J98" s="171">
        <f t="shared" si="0"/>
        <v>0</v>
      </c>
      <c r="K98" s="167" t="s">
        <v>3</v>
      </c>
      <c r="L98" s="34"/>
      <c r="M98" s="172" t="s">
        <v>3</v>
      </c>
      <c r="N98" s="173" t="s">
        <v>44</v>
      </c>
      <c r="O98" s="35"/>
      <c r="P98" s="174">
        <f t="shared" si="1"/>
        <v>0</v>
      </c>
      <c r="Q98" s="174">
        <v>0</v>
      </c>
      <c r="R98" s="174">
        <f t="shared" si="2"/>
        <v>0</v>
      </c>
      <c r="S98" s="174">
        <v>0</v>
      </c>
      <c r="T98" s="175">
        <f t="shared" si="3"/>
        <v>0</v>
      </c>
      <c r="AR98" s="17" t="s">
        <v>308</v>
      </c>
      <c r="AT98" s="17" t="s">
        <v>217</v>
      </c>
      <c r="AU98" s="17" t="s">
        <v>9</v>
      </c>
      <c r="AY98" s="17" t="s">
        <v>215</v>
      </c>
      <c r="BE98" s="176">
        <f t="shared" si="4"/>
        <v>0</v>
      </c>
      <c r="BF98" s="176">
        <f t="shared" si="5"/>
        <v>0</v>
      </c>
      <c r="BG98" s="176">
        <f t="shared" si="6"/>
        <v>0</v>
      </c>
      <c r="BH98" s="176">
        <f t="shared" si="7"/>
        <v>0</v>
      </c>
      <c r="BI98" s="176">
        <f t="shared" si="8"/>
        <v>0</v>
      </c>
      <c r="BJ98" s="17" t="s">
        <v>9</v>
      </c>
      <c r="BK98" s="176">
        <f t="shared" si="9"/>
        <v>0</v>
      </c>
      <c r="BL98" s="17" t="s">
        <v>308</v>
      </c>
      <c r="BM98" s="17" t="s">
        <v>1600</v>
      </c>
    </row>
    <row r="99" spans="2:65" s="1" customFormat="1" ht="22.5" customHeight="1" x14ac:dyDescent="0.3">
      <c r="B99" s="164"/>
      <c r="C99" s="165" t="s">
        <v>280</v>
      </c>
      <c r="D99" s="165" t="s">
        <v>217</v>
      </c>
      <c r="E99" s="166" t="s">
        <v>1601</v>
      </c>
      <c r="F99" s="167" t="s">
        <v>1602</v>
      </c>
      <c r="G99" s="168" t="s">
        <v>345</v>
      </c>
      <c r="H99" s="169">
        <v>1</v>
      </c>
      <c r="I99" s="170"/>
      <c r="J99" s="171">
        <f t="shared" si="0"/>
        <v>0</v>
      </c>
      <c r="K99" s="167" t="s">
        <v>3</v>
      </c>
      <c r="L99" s="34"/>
      <c r="M99" s="172" t="s">
        <v>3</v>
      </c>
      <c r="N99" s="173" t="s">
        <v>44</v>
      </c>
      <c r="O99" s="35"/>
      <c r="P99" s="174">
        <f t="shared" si="1"/>
        <v>0</v>
      </c>
      <c r="Q99" s="174">
        <v>0</v>
      </c>
      <c r="R99" s="174">
        <f t="shared" si="2"/>
        <v>0</v>
      </c>
      <c r="S99" s="174">
        <v>0</v>
      </c>
      <c r="T99" s="175">
        <f t="shared" si="3"/>
        <v>0</v>
      </c>
      <c r="AR99" s="17" t="s">
        <v>308</v>
      </c>
      <c r="AT99" s="17" t="s">
        <v>217</v>
      </c>
      <c r="AU99" s="17" t="s">
        <v>9</v>
      </c>
      <c r="AY99" s="17" t="s">
        <v>215</v>
      </c>
      <c r="BE99" s="176">
        <f t="shared" si="4"/>
        <v>0</v>
      </c>
      <c r="BF99" s="176">
        <f t="shared" si="5"/>
        <v>0</v>
      </c>
      <c r="BG99" s="176">
        <f t="shared" si="6"/>
        <v>0</v>
      </c>
      <c r="BH99" s="176">
        <f t="shared" si="7"/>
        <v>0</v>
      </c>
      <c r="BI99" s="176">
        <f t="shared" si="8"/>
        <v>0</v>
      </c>
      <c r="BJ99" s="17" t="s">
        <v>9</v>
      </c>
      <c r="BK99" s="176">
        <f t="shared" si="9"/>
        <v>0</v>
      </c>
      <c r="BL99" s="17" t="s">
        <v>308</v>
      </c>
      <c r="BM99" s="17" t="s">
        <v>1603</v>
      </c>
    </row>
    <row r="100" spans="2:65" s="1" customFormat="1" ht="22.5" customHeight="1" x14ac:dyDescent="0.3">
      <c r="B100" s="164"/>
      <c r="C100" s="165" t="s">
        <v>286</v>
      </c>
      <c r="D100" s="165" t="s">
        <v>217</v>
      </c>
      <c r="E100" s="166" t="s">
        <v>1604</v>
      </c>
      <c r="F100" s="167" t="s">
        <v>1605</v>
      </c>
      <c r="G100" s="168" t="s">
        <v>345</v>
      </c>
      <c r="H100" s="169">
        <v>5</v>
      </c>
      <c r="I100" s="170"/>
      <c r="J100" s="171">
        <f t="shared" si="0"/>
        <v>0</v>
      </c>
      <c r="K100" s="167" t="s">
        <v>3</v>
      </c>
      <c r="L100" s="34"/>
      <c r="M100" s="172" t="s">
        <v>3</v>
      </c>
      <c r="N100" s="173" t="s">
        <v>44</v>
      </c>
      <c r="O100" s="35"/>
      <c r="P100" s="174">
        <f t="shared" si="1"/>
        <v>0</v>
      </c>
      <c r="Q100" s="174">
        <v>0</v>
      </c>
      <c r="R100" s="174">
        <f t="shared" si="2"/>
        <v>0</v>
      </c>
      <c r="S100" s="174">
        <v>0</v>
      </c>
      <c r="T100" s="175">
        <f t="shared" si="3"/>
        <v>0</v>
      </c>
      <c r="AR100" s="17" t="s">
        <v>308</v>
      </c>
      <c r="AT100" s="17" t="s">
        <v>217</v>
      </c>
      <c r="AU100" s="17" t="s">
        <v>9</v>
      </c>
      <c r="AY100" s="17" t="s">
        <v>215</v>
      </c>
      <c r="BE100" s="176">
        <f t="shared" si="4"/>
        <v>0</v>
      </c>
      <c r="BF100" s="176">
        <f t="shared" si="5"/>
        <v>0</v>
      </c>
      <c r="BG100" s="176">
        <f t="shared" si="6"/>
        <v>0</v>
      </c>
      <c r="BH100" s="176">
        <f t="shared" si="7"/>
        <v>0</v>
      </c>
      <c r="BI100" s="176">
        <f t="shared" si="8"/>
        <v>0</v>
      </c>
      <c r="BJ100" s="17" t="s">
        <v>9</v>
      </c>
      <c r="BK100" s="176">
        <f t="shared" si="9"/>
        <v>0</v>
      </c>
      <c r="BL100" s="17" t="s">
        <v>308</v>
      </c>
      <c r="BM100" s="17" t="s">
        <v>1606</v>
      </c>
    </row>
    <row r="101" spans="2:65" s="1" customFormat="1" ht="22.5" customHeight="1" x14ac:dyDescent="0.3">
      <c r="B101" s="164"/>
      <c r="C101" s="165" t="s">
        <v>291</v>
      </c>
      <c r="D101" s="165" t="s">
        <v>217</v>
      </c>
      <c r="E101" s="166" t="s">
        <v>1607</v>
      </c>
      <c r="F101" s="167" t="s">
        <v>1608</v>
      </c>
      <c r="G101" s="168" t="s">
        <v>345</v>
      </c>
      <c r="H101" s="169">
        <v>5</v>
      </c>
      <c r="I101" s="170"/>
      <c r="J101" s="171">
        <f t="shared" si="0"/>
        <v>0</v>
      </c>
      <c r="K101" s="167" t="s">
        <v>3</v>
      </c>
      <c r="L101" s="34"/>
      <c r="M101" s="172" t="s">
        <v>3</v>
      </c>
      <c r="N101" s="173" t="s">
        <v>44</v>
      </c>
      <c r="O101" s="35"/>
      <c r="P101" s="174">
        <f t="shared" si="1"/>
        <v>0</v>
      </c>
      <c r="Q101" s="174">
        <v>0</v>
      </c>
      <c r="R101" s="174">
        <f t="shared" si="2"/>
        <v>0</v>
      </c>
      <c r="S101" s="174">
        <v>0</v>
      </c>
      <c r="T101" s="175">
        <f t="shared" si="3"/>
        <v>0</v>
      </c>
      <c r="AR101" s="17" t="s">
        <v>308</v>
      </c>
      <c r="AT101" s="17" t="s">
        <v>217</v>
      </c>
      <c r="AU101" s="17" t="s">
        <v>9</v>
      </c>
      <c r="AY101" s="17" t="s">
        <v>215</v>
      </c>
      <c r="BE101" s="176">
        <f t="shared" si="4"/>
        <v>0</v>
      </c>
      <c r="BF101" s="176">
        <f t="shared" si="5"/>
        <v>0</v>
      </c>
      <c r="BG101" s="176">
        <f t="shared" si="6"/>
        <v>0</v>
      </c>
      <c r="BH101" s="176">
        <f t="shared" si="7"/>
        <v>0</v>
      </c>
      <c r="BI101" s="176">
        <f t="shared" si="8"/>
        <v>0</v>
      </c>
      <c r="BJ101" s="17" t="s">
        <v>9</v>
      </c>
      <c r="BK101" s="176">
        <f t="shared" si="9"/>
        <v>0</v>
      </c>
      <c r="BL101" s="17" t="s">
        <v>308</v>
      </c>
      <c r="BM101" s="17" t="s">
        <v>1609</v>
      </c>
    </row>
    <row r="102" spans="2:65" s="1" customFormat="1" ht="22.5" customHeight="1" x14ac:dyDescent="0.3">
      <c r="B102" s="164"/>
      <c r="C102" s="165" t="s">
        <v>297</v>
      </c>
      <c r="D102" s="165" t="s">
        <v>217</v>
      </c>
      <c r="E102" s="166" t="s">
        <v>1610</v>
      </c>
      <c r="F102" s="167" t="s">
        <v>1611</v>
      </c>
      <c r="G102" s="168" t="s">
        <v>311</v>
      </c>
      <c r="H102" s="169">
        <v>5</v>
      </c>
      <c r="I102" s="170"/>
      <c r="J102" s="171">
        <f t="shared" si="0"/>
        <v>0</v>
      </c>
      <c r="K102" s="167" t="s">
        <v>3</v>
      </c>
      <c r="L102" s="34"/>
      <c r="M102" s="172" t="s">
        <v>3</v>
      </c>
      <c r="N102" s="173" t="s">
        <v>44</v>
      </c>
      <c r="O102" s="35"/>
      <c r="P102" s="174">
        <f t="shared" si="1"/>
        <v>0</v>
      </c>
      <c r="Q102" s="174">
        <v>0</v>
      </c>
      <c r="R102" s="174">
        <f t="shared" si="2"/>
        <v>0</v>
      </c>
      <c r="S102" s="174">
        <v>0</v>
      </c>
      <c r="T102" s="175">
        <f t="shared" si="3"/>
        <v>0</v>
      </c>
      <c r="AR102" s="17" t="s">
        <v>308</v>
      </c>
      <c r="AT102" s="17" t="s">
        <v>217</v>
      </c>
      <c r="AU102" s="17" t="s">
        <v>9</v>
      </c>
      <c r="AY102" s="17" t="s">
        <v>215</v>
      </c>
      <c r="BE102" s="176">
        <f t="shared" si="4"/>
        <v>0</v>
      </c>
      <c r="BF102" s="176">
        <f t="shared" si="5"/>
        <v>0</v>
      </c>
      <c r="BG102" s="176">
        <f t="shared" si="6"/>
        <v>0</v>
      </c>
      <c r="BH102" s="176">
        <f t="shared" si="7"/>
        <v>0</v>
      </c>
      <c r="BI102" s="176">
        <f t="shared" si="8"/>
        <v>0</v>
      </c>
      <c r="BJ102" s="17" t="s">
        <v>9</v>
      </c>
      <c r="BK102" s="176">
        <f t="shared" si="9"/>
        <v>0</v>
      </c>
      <c r="BL102" s="17" t="s">
        <v>308</v>
      </c>
      <c r="BM102" s="17" t="s">
        <v>1612</v>
      </c>
    </row>
    <row r="103" spans="2:65" s="1" customFormat="1" ht="22.5" customHeight="1" x14ac:dyDescent="0.3">
      <c r="B103" s="164"/>
      <c r="C103" s="165" t="s">
        <v>10</v>
      </c>
      <c r="D103" s="165" t="s">
        <v>217</v>
      </c>
      <c r="E103" s="166" t="s">
        <v>1613</v>
      </c>
      <c r="F103" s="167" t="s">
        <v>1614</v>
      </c>
      <c r="G103" s="168" t="s">
        <v>311</v>
      </c>
      <c r="H103" s="169">
        <v>3</v>
      </c>
      <c r="I103" s="170"/>
      <c r="J103" s="171">
        <f t="shared" si="0"/>
        <v>0</v>
      </c>
      <c r="K103" s="167" t="s">
        <v>3</v>
      </c>
      <c r="L103" s="34"/>
      <c r="M103" s="172" t="s">
        <v>3</v>
      </c>
      <c r="N103" s="173" t="s">
        <v>44</v>
      </c>
      <c r="O103" s="35"/>
      <c r="P103" s="174">
        <f t="shared" si="1"/>
        <v>0</v>
      </c>
      <c r="Q103" s="174">
        <v>0</v>
      </c>
      <c r="R103" s="174">
        <f t="shared" si="2"/>
        <v>0</v>
      </c>
      <c r="S103" s="174">
        <v>0</v>
      </c>
      <c r="T103" s="175">
        <f t="shared" si="3"/>
        <v>0</v>
      </c>
      <c r="AR103" s="17" t="s">
        <v>308</v>
      </c>
      <c r="AT103" s="17" t="s">
        <v>217</v>
      </c>
      <c r="AU103" s="17" t="s">
        <v>9</v>
      </c>
      <c r="AY103" s="17" t="s">
        <v>215</v>
      </c>
      <c r="BE103" s="176">
        <f t="shared" si="4"/>
        <v>0</v>
      </c>
      <c r="BF103" s="176">
        <f t="shared" si="5"/>
        <v>0</v>
      </c>
      <c r="BG103" s="176">
        <f t="shared" si="6"/>
        <v>0</v>
      </c>
      <c r="BH103" s="176">
        <f t="shared" si="7"/>
        <v>0</v>
      </c>
      <c r="BI103" s="176">
        <f t="shared" si="8"/>
        <v>0</v>
      </c>
      <c r="BJ103" s="17" t="s">
        <v>9</v>
      </c>
      <c r="BK103" s="176">
        <f t="shared" si="9"/>
        <v>0</v>
      </c>
      <c r="BL103" s="17" t="s">
        <v>308</v>
      </c>
      <c r="BM103" s="17" t="s">
        <v>1615</v>
      </c>
    </row>
    <row r="104" spans="2:65" s="1" customFormat="1" ht="22.5" customHeight="1" x14ac:dyDescent="0.3">
      <c r="B104" s="164"/>
      <c r="C104" s="165" t="s">
        <v>308</v>
      </c>
      <c r="D104" s="165" t="s">
        <v>217</v>
      </c>
      <c r="E104" s="166" t="s">
        <v>1616</v>
      </c>
      <c r="F104" s="167" t="s">
        <v>1617</v>
      </c>
      <c r="G104" s="168" t="s">
        <v>311</v>
      </c>
      <c r="H104" s="169">
        <v>7</v>
      </c>
      <c r="I104" s="170"/>
      <c r="J104" s="171">
        <f t="shared" si="0"/>
        <v>0</v>
      </c>
      <c r="K104" s="167" t="s">
        <v>3</v>
      </c>
      <c r="L104" s="34"/>
      <c r="M104" s="172" t="s">
        <v>3</v>
      </c>
      <c r="N104" s="173" t="s">
        <v>44</v>
      </c>
      <c r="O104" s="35"/>
      <c r="P104" s="174">
        <f t="shared" si="1"/>
        <v>0</v>
      </c>
      <c r="Q104" s="174">
        <v>0</v>
      </c>
      <c r="R104" s="174">
        <f t="shared" si="2"/>
        <v>0</v>
      </c>
      <c r="S104" s="174">
        <v>0</v>
      </c>
      <c r="T104" s="175">
        <f t="shared" si="3"/>
        <v>0</v>
      </c>
      <c r="AR104" s="17" t="s">
        <v>308</v>
      </c>
      <c r="AT104" s="17" t="s">
        <v>217</v>
      </c>
      <c r="AU104" s="17" t="s">
        <v>9</v>
      </c>
      <c r="AY104" s="17" t="s">
        <v>215</v>
      </c>
      <c r="BE104" s="176">
        <f t="shared" si="4"/>
        <v>0</v>
      </c>
      <c r="BF104" s="176">
        <f t="shared" si="5"/>
        <v>0</v>
      </c>
      <c r="BG104" s="176">
        <f t="shared" si="6"/>
        <v>0</v>
      </c>
      <c r="BH104" s="176">
        <f t="shared" si="7"/>
        <v>0</v>
      </c>
      <c r="BI104" s="176">
        <f t="shared" si="8"/>
        <v>0</v>
      </c>
      <c r="BJ104" s="17" t="s">
        <v>9</v>
      </c>
      <c r="BK104" s="176">
        <f t="shared" si="9"/>
        <v>0</v>
      </c>
      <c r="BL104" s="17" t="s">
        <v>308</v>
      </c>
      <c r="BM104" s="17" t="s">
        <v>1618</v>
      </c>
    </row>
    <row r="105" spans="2:65" s="1" customFormat="1" ht="22.5" customHeight="1" x14ac:dyDescent="0.3">
      <c r="B105" s="164"/>
      <c r="C105" s="165" t="s">
        <v>314</v>
      </c>
      <c r="D105" s="165" t="s">
        <v>217</v>
      </c>
      <c r="E105" s="166" t="s">
        <v>1619</v>
      </c>
      <c r="F105" s="167" t="s">
        <v>1620</v>
      </c>
      <c r="G105" s="168" t="s">
        <v>345</v>
      </c>
      <c r="H105" s="169">
        <v>101</v>
      </c>
      <c r="I105" s="170"/>
      <c r="J105" s="171">
        <f t="shared" si="0"/>
        <v>0</v>
      </c>
      <c r="K105" s="167" t="s">
        <v>3</v>
      </c>
      <c r="L105" s="34"/>
      <c r="M105" s="172" t="s">
        <v>3</v>
      </c>
      <c r="N105" s="173" t="s">
        <v>44</v>
      </c>
      <c r="O105" s="35"/>
      <c r="P105" s="174">
        <f t="shared" si="1"/>
        <v>0</v>
      </c>
      <c r="Q105" s="174">
        <v>0</v>
      </c>
      <c r="R105" s="174">
        <f t="shared" si="2"/>
        <v>0</v>
      </c>
      <c r="S105" s="174">
        <v>0</v>
      </c>
      <c r="T105" s="175">
        <f t="shared" si="3"/>
        <v>0</v>
      </c>
      <c r="AR105" s="17" t="s">
        <v>308</v>
      </c>
      <c r="AT105" s="17" t="s">
        <v>217</v>
      </c>
      <c r="AU105" s="17" t="s">
        <v>9</v>
      </c>
      <c r="AY105" s="17" t="s">
        <v>215</v>
      </c>
      <c r="BE105" s="176">
        <f t="shared" si="4"/>
        <v>0</v>
      </c>
      <c r="BF105" s="176">
        <f t="shared" si="5"/>
        <v>0</v>
      </c>
      <c r="BG105" s="176">
        <f t="shared" si="6"/>
        <v>0</v>
      </c>
      <c r="BH105" s="176">
        <f t="shared" si="7"/>
        <v>0</v>
      </c>
      <c r="BI105" s="176">
        <f t="shared" si="8"/>
        <v>0</v>
      </c>
      <c r="BJ105" s="17" t="s">
        <v>9</v>
      </c>
      <c r="BK105" s="176">
        <f t="shared" si="9"/>
        <v>0</v>
      </c>
      <c r="BL105" s="17" t="s">
        <v>308</v>
      </c>
      <c r="BM105" s="17" t="s">
        <v>1621</v>
      </c>
    </row>
    <row r="106" spans="2:65" s="1" customFormat="1" ht="22.5" customHeight="1" x14ac:dyDescent="0.3">
      <c r="B106" s="164"/>
      <c r="C106" s="165" t="s">
        <v>330</v>
      </c>
      <c r="D106" s="165" t="s">
        <v>217</v>
      </c>
      <c r="E106" s="166" t="s">
        <v>1622</v>
      </c>
      <c r="F106" s="167" t="s">
        <v>1623</v>
      </c>
      <c r="G106" s="168" t="s">
        <v>250</v>
      </c>
      <c r="H106" s="169">
        <v>0.33800000000000002</v>
      </c>
      <c r="I106" s="170"/>
      <c r="J106" s="171">
        <f t="shared" si="0"/>
        <v>0</v>
      </c>
      <c r="K106" s="167" t="s">
        <v>3</v>
      </c>
      <c r="L106" s="34"/>
      <c r="M106" s="172" t="s">
        <v>3</v>
      </c>
      <c r="N106" s="173" t="s">
        <v>44</v>
      </c>
      <c r="O106" s="35"/>
      <c r="P106" s="174">
        <f t="shared" si="1"/>
        <v>0</v>
      </c>
      <c r="Q106" s="174">
        <v>0</v>
      </c>
      <c r="R106" s="174">
        <f t="shared" si="2"/>
        <v>0</v>
      </c>
      <c r="S106" s="174">
        <v>0</v>
      </c>
      <c r="T106" s="175">
        <f t="shared" si="3"/>
        <v>0</v>
      </c>
      <c r="AR106" s="17" t="s">
        <v>308</v>
      </c>
      <c r="AT106" s="17" t="s">
        <v>217</v>
      </c>
      <c r="AU106" s="17" t="s">
        <v>9</v>
      </c>
      <c r="AY106" s="17" t="s">
        <v>215</v>
      </c>
      <c r="BE106" s="176">
        <f t="shared" si="4"/>
        <v>0</v>
      </c>
      <c r="BF106" s="176">
        <f t="shared" si="5"/>
        <v>0</v>
      </c>
      <c r="BG106" s="176">
        <f t="shared" si="6"/>
        <v>0</v>
      </c>
      <c r="BH106" s="176">
        <f t="shared" si="7"/>
        <v>0</v>
      </c>
      <c r="BI106" s="176">
        <f t="shared" si="8"/>
        <v>0</v>
      </c>
      <c r="BJ106" s="17" t="s">
        <v>9</v>
      </c>
      <c r="BK106" s="176">
        <f t="shared" si="9"/>
        <v>0</v>
      </c>
      <c r="BL106" s="17" t="s">
        <v>308</v>
      </c>
      <c r="BM106" s="17" t="s">
        <v>1624</v>
      </c>
    </row>
    <row r="107" spans="2:65" s="10" customFormat="1" ht="37.35" customHeight="1" x14ac:dyDescent="0.35">
      <c r="B107" s="150"/>
      <c r="D107" s="161" t="s">
        <v>72</v>
      </c>
      <c r="E107" s="227" t="s">
        <v>1625</v>
      </c>
      <c r="F107" s="227" t="s">
        <v>1626</v>
      </c>
      <c r="I107" s="153"/>
      <c r="J107" s="228">
        <f>BK107</f>
        <v>0</v>
      </c>
      <c r="L107" s="150"/>
      <c r="M107" s="155"/>
      <c r="N107" s="156"/>
      <c r="O107" s="156"/>
      <c r="P107" s="157">
        <f>SUM(P108:P126)</f>
        <v>0</v>
      </c>
      <c r="Q107" s="156"/>
      <c r="R107" s="157">
        <f>SUM(R108:R126)</f>
        <v>0</v>
      </c>
      <c r="S107" s="156"/>
      <c r="T107" s="158">
        <f>SUM(T108:T126)</f>
        <v>0</v>
      </c>
      <c r="AR107" s="151" t="s">
        <v>81</v>
      </c>
      <c r="AT107" s="159" t="s">
        <v>72</v>
      </c>
      <c r="AU107" s="159" t="s">
        <v>73</v>
      </c>
      <c r="AY107" s="151" t="s">
        <v>215</v>
      </c>
      <c r="BK107" s="160">
        <f>SUM(BK108:BK126)</f>
        <v>0</v>
      </c>
    </row>
    <row r="108" spans="2:65" s="1" customFormat="1" ht="22.5" customHeight="1" x14ac:dyDescent="0.3">
      <c r="B108" s="164"/>
      <c r="C108" s="165" t="s">
        <v>335</v>
      </c>
      <c r="D108" s="165" t="s">
        <v>217</v>
      </c>
      <c r="E108" s="166" t="s">
        <v>1627</v>
      </c>
      <c r="F108" s="167" t="s">
        <v>1628</v>
      </c>
      <c r="G108" s="168" t="s">
        <v>345</v>
      </c>
      <c r="H108" s="169">
        <v>5</v>
      </c>
      <c r="I108" s="170"/>
      <c r="J108" s="171">
        <f t="shared" ref="J108:J126" si="10">ROUND(I108*H108,0)</f>
        <v>0</v>
      </c>
      <c r="K108" s="167" t="s">
        <v>3</v>
      </c>
      <c r="L108" s="34"/>
      <c r="M108" s="172" t="s">
        <v>3</v>
      </c>
      <c r="N108" s="173" t="s">
        <v>44</v>
      </c>
      <c r="O108" s="35"/>
      <c r="P108" s="174">
        <f t="shared" ref="P108:P126" si="11">O108*H108</f>
        <v>0</v>
      </c>
      <c r="Q108" s="174">
        <v>0</v>
      </c>
      <c r="R108" s="174">
        <f t="shared" ref="R108:R126" si="12">Q108*H108</f>
        <v>0</v>
      </c>
      <c r="S108" s="174">
        <v>0</v>
      </c>
      <c r="T108" s="175">
        <f t="shared" ref="T108:T126" si="13">S108*H108</f>
        <v>0</v>
      </c>
      <c r="AR108" s="17" t="s">
        <v>308</v>
      </c>
      <c r="AT108" s="17" t="s">
        <v>217</v>
      </c>
      <c r="AU108" s="17" t="s">
        <v>9</v>
      </c>
      <c r="AY108" s="17" t="s">
        <v>215</v>
      </c>
      <c r="BE108" s="176">
        <f t="shared" ref="BE108:BE126" si="14">IF(N108="základní",J108,0)</f>
        <v>0</v>
      </c>
      <c r="BF108" s="176">
        <f t="shared" ref="BF108:BF126" si="15">IF(N108="snížená",J108,0)</f>
        <v>0</v>
      </c>
      <c r="BG108" s="176">
        <f t="shared" ref="BG108:BG126" si="16">IF(N108="zákl. přenesená",J108,0)</f>
        <v>0</v>
      </c>
      <c r="BH108" s="176">
        <f t="shared" ref="BH108:BH126" si="17">IF(N108="sníž. přenesená",J108,0)</f>
        <v>0</v>
      </c>
      <c r="BI108" s="176">
        <f t="shared" ref="BI108:BI126" si="18">IF(N108="nulová",J108,0)</f>
        <v>0</v>
      </c>
      <c r="BJ108" s="17" t="s">
        <v>9</v>
      </c>
      <c r="BK108" s="176">
        <f t="shared" ref="BK108:BK126" si="19">ROUND(I108*H108,0)</f>
        <v>0</v>
      </c>
      <c r="BL108" s="17" t="s">
        <v>308</v>
      </c>
      <c r="BM108" s="17" t="s">
        <v>1629</v>
      </c>
    </row>
    <row r="109" spans="2:65" s="1" customFormat="1" ht="22.5" customHeight="1" x14ac:dyDescent="0.3">
      <c r="B109" s="164"/>
      <c r="C109" s="165" t="s">
        <v>342</v>
      </c>
      <c r="D109" s="165" t="s">
        <v>217</v>
      </c>
      <c r="E109" s="166" t="s">
        <v>1630</v>
      </c>
      <c r="F109" s="167" t="s">
        <v>1631</v>
      </c>
      <c r="G109" s="168" t="s">
        <v>345</v>
      </c>
      <c r="H109" s="169">
        <v>20</v>
      </c>
      <c r="I109" s="170"/>
      <c r="J109" s="171">
        <f t="shared" si="10"/>
        <v>0</v>
      </c>
      <c r="K109" s="167" t="s">
        <v>3</v>
      </c>
      <c r="L109" s="34"/>
      <c r="M109" s="172" t="s">
        <v>3</v>
      </c>
      <c r="N109" s="173" t="s">
        <v>44</v>
      </c>
      <c r="O109" s="35"/>
      <c r="P109" s="174">
        <f t="shared" si="11"/>
        <v>0</v>
      </c>
      <c r="Q109" s="174">
        <v>0</v>
      </c>
      <c r="R109" s="174">
        <f t="shared" si="12"/>
        <v>0</v>
      </c>
      <c r="S109" s="174">
        <v>0</v>
      </c>
      <c r="T109" s="175">
        <f t="shared" si="13"/>
        <v>0</v>
      </c>
      <c r="AR109" s="17" t="s">
        <v>308</v>
      </c>
      <c r="AT109" s="17" t="s">
        <v>217</v>
      </c>
      <c r="AU109" s="17" t="s">
        <v>9</v>
      </c>
      <c r="AY109" s="17" t="s">
        <v>215</v>
      </c>
      <c r="BE109" s="176">
        <f t="shared" si="14"/>
        <v>0</v>
      </c>
      <c r="BF109" s="176">
        <f t="shared" si="15"/>
        <v>0</v>
      </c>
      <c r="BG109" s="176">
        <f t="shared" si="16"/>
        <v>0</v>
      </c>
      <c r="BH109" s="176">
        <f t="shared" si="17"/>
        <v>0</v>
      </c>
      <c r="BI109" s="176">
        <f t="shared" si="18"/>
        <v>0</v>
      </c>
      <c r="BJ109" s="17" t="s">
        <v>9</v>
      </c>
      <c r="BK109" s="176">
        <f t="shared" si="19"/>
        <v>0</v>
      </c>
      <c r="BL109" s="17" t="s">
        <v>308</v>
      </c>
      <c r="BM109" s="17" t="s">
        <v>1632</v>
      </c>
    </row>
    <row r="110" spans="2:65" s="1" customFormat="1" ht="22.5" customHeight="1" x14ac:dyDescent="0.3">
      <c r="B110" s="164"/>
      <c r="C110" s="165" t="s">
        <v>8</v>
      </c>
      <c r="D110" s="165" t="s">
        <v>217</v>
      </c>
      <c r="E110" s="166" t="s">
        <v>1633</v>
      </c>
      <c r="F110" s="167" t="s">
        <v>1634</v>
      </c>
      <c r="G110" s="168" t="s">
        <v>345</v>
      </c>
      <c r="H110" s="169">
        <v>60</v>
      </c>
      <c r="I110" s="170"/>
      <c r="J110" s="171">
        <f t="shared" si="10"/>
        <v>0</v>
      </c>
      <c r="K110" s="167" t="s">
        <v>3</v>
      </c>
      <c r="L110" s="34"/>
      <c r="M110" s="172" t="s">
        <v>3</v>
      </c>
      <c r="N110" s="173" t="s">
        <v>44</v>
      </c>
      <c r="O110" s="35"/>
      <c r="P110" s="174">
        <f t="shared" si="11"/>
        <v>0</v>
      </c>
      <c r="Q110" s="174">
        <v>0</v>
      </c>
      <c r="R110" s="174">
        <f t="shared" si="12"/>
        <v>0</v>
      </c>
      <c r="S110" s="174">
        <v>0</v>
      </c>
      <c r="T110" s="175">
        <f t="shared" si="13"/>
        <v>0</v>
      </c>
      <c r="AR110" s="17" t="s">
        <v>308</v>
      </c>
      <c r="AT110" s="17" t="s">
        <v>217</v>
      </c>
      <c r="AU110" s="17" t="s">
        <v>9</v>
      </c>
      <c r="AY110" s="17" t="s">
        <v>215</v>
      </c>
      <c r="BE110" s="176">
        <f t="shared" si="14"/>
        <v>0</v>
      </c>
      <c r="BF110" s="176">
        <f t="shared" si="15"/>
        <v>0</v>
      </c>
      <c r="BG110" s="176">
        <f t="shared" si="16"/>
        <v>0</v>
      </c>
      <c r="BH110" s="176">
        <f t="shared" si="17"/>
        <v>0</v>
      </c>
      <c r="BI110" s="176">
        <f t="shared" si="18"/>
        <v>0</v>
      </c>
      <c r="BJ110" s="17" t="s">
        <v>9</v>
      </c>
      <c r="BK110" s="176">
        <f t="shared" si="19"/>
        <v>0</v>
      </c>
      <c r="BL110" s="17" t="s">
        <v>308</v>
      </c>
      <c r="BM110" s="17" t="s">
        <v>1635</v>
      </c>
    </row>
    <row r="111" spans="2:65" s="1" customFormat="1" ht="22.5" customHeight="1" x14ac:dyDescent="0.3">
      <c r="B111" s="164"/>
      <c r="C111" s="165" t="s">
        <v>359</v>
      </c>
      <c r="D111" s="165" t="s">
        <v>217</v>
      </c>
      <c r="E111" s="166" t="s">
        <v>1636</v>
      </c>
      <c r="F111" s="167" t="s">
        <v>1637</v>
      </c>
      <c r="G111" s="168" t="s">
        <v>345</v>
      </c>
      <c r="H111" s="169">
        <v>70</v>
      </c>
      <c r="I111" s="170"/>
      <c r="J111" s="171">
        <f t="shared" si="10"/>
        <v>0</v>
      </c>
      <c r="K111" s="167" t="s">
        <v>3</v>
      </c>
      <c r="L111" s="34"/>
      <c r="M111" s="172" t="s">
        <v>3</v>
      </c>
      <c r="N111" s="173" t="s">
        <v>44</v>
      </c>
      <c r="O111" s="35"/>
      <c r="P111" s="174">
        <f t="shared" si="11"/>
        <v>0</v>
      </c>
      <c r="Q111" s="174">
        <v>0</v>
      </c>
      <c r="R111" s="174">
        <f t="shared" si="12"/>
        <v>0</v>
      </c>
      <c r="S111" s="174">
        <v>0</v>
      </c>
      <c r="T111" s="175">
        <f t="shared" si="13"/>
        <v>0</v>
      </c>
      <c r="AR111" s="17" t="s">
        <v>308</v>
      </c>
      <c r="AT111" s="17" t="s">
        <v>217</v>
      </c>
      <c r="AU111" s="17" t="s">
        <v>9</v>
      </c>
      <c r="AY111" s="17" t="s">
        <v>215</v>
      </c>
      <c r="BE111" s="176">
        <f t="shared" si="14"/>
        <v>0</v>
      </c>
      <c r="BF111" s="176">
        <f t="shared" si="15"/>
        <v>0</v>
      </c>
      <c r="BG111" s="176">
        <f t="shared" si="16"/>
        <v>0</v>
      </c>
      <c r="BH111" s="176">
        <f t="shared" si="17"/>
        <v>0</v>
      </c>
      <c r="BI111" s="176">
        <f t="shared" si="18"/>
        <v>0</v>
      </c>
      <c r="BJ111" s="17" t="s">
        <v>9</v>
      </c>
      <c r="BK111" s="176">
        <f t="shared" si="19"/>
        <v>0</v>
      </c>
      <c r="BL111" s="17" t="s">
        <v>308</v>
      </c>
      <c r="BM111" s="17" t="s">
        <v>1638</v>
      </c>
    </row>
    <row r="112" spans="2:65" s="1" customFormat="1" ht="22.5" customHeight="1" x14ac:dyDescent="0.3">
      <c r="B112" s="164"/>
      <c r="C112" s="165" t="s">
        <v>366</v>
      </c>
      <c r="D112" s="165" t="s">
        <v>217</v>
      </c>
      <c r="E112" s="166" t="s">
        <v>1639</v>
      </c>
      <c r="F112" s="167" t="s">
        <v>1640</v>
      </c>
      <c r="G112" s="168" t="s">
        <v>345</v>
      </c>
      <c r="H112" s="169">
        <v>25</v>
      </c>
      <c r="I112" s="170"/>
      <c r="J112" s="171">
        <f t="shared" si="10"/>
        <v>0</v>
      </c>
      <c r="K112" s="167" t="s">
        <v>3</v>
      </c>
      <c r="L112" s="34"/>
      <c r="M112" s="172" t="s">
        <v>3</v>
      </c>
      <c r="N112" s="173" t="s">
        <v>44</v>
      </c>
      <c r="O112" s="35"/>
      <c r="P112" s="174">
        <f t="shared" si="11"/>
        <v>0</v>
      </c>
      <c r="Q112" s="174">
        <v>0</v>
      </c>
      <c r="R112" s="174">
        <f t="shared" si="12"/>
        <v>0</v>
      </c>
      <c r="S112" s="174">
        <v>0</v>
      </c>
      <c r="T112" s="175">
        <f t="shared" si="13"/>
        <v>0</v>
      </c>
      <c r="AR112" s="17" t="s">
        <v>308</v>
      </c>
      <c r="AT112" s="17" t="s">
        <v>217</v>
      </c>
      <c r="AU112" s="17" t="s">
        <v>9</v>
      </c>
      <c r="AY112" s="17" t="s">
        <v>215</v>
      </c>
      <c r="BE112" s="176">
        <f t="shared" si="14"/>
        <v>0</v>
      </c>
      <c r="BF112" s="176">
        <f t="shared" si="15"/>
        <v>0</v>
      </c>
      <c r="BG112" s="176">
        <f t="shared" si="16"/>
        <v>0</v>
      </c>
      <c r="BH112" s="176">
        <f t="shared" si="17"/>
        <v>0</v>
      </c>
      <c r="BI112" s="176">
        <f t="shared" si="18"/>
        <v>0</v>
      </c>
      <c r="BJ112" s="17" t="s">
        <v>9</v>
      </c>
      <c r="BK112" s="176">
        <f t="shared" si="19"/>
        <v>0</v>
      </c>
      <c r="BL112" s="17" t="s">
        <v>308</v>
      </c>
      <c r="BM112" s="17" t="s">
        <v>1641</v>
      </c>
    </row>
    <row r="113" spans="2:65" s="1" customFormat="1" ht="22.5" customHeight="1" x14ac:dyDescent="0.3">
      <c r="B113" s="164"/>
      <c r="C113" s="165" t="s">
        <v>164</v>
      </c>
      <c r="D113" s="165" t="s">
        <v>217</v>
      </c>
      <c r="E113" s="166" t="s">
        <v>1642</v>
      </c>
      <c r="F113" s="167" t="s">
        <v>1643</v>
      </c>
      <c r="G113" s="168" t="s">
        <v>345</v>
      </c>
      <c r="H113" s="169">
        <v>25</v>
      </c>
      <c r="I113" s="170"/>
      <c r="J113" s="171">
        <f t="shared" si="10"/>
        <v>0</v>
      </c>
      <c r="K113" s="167" t="s">
        <v>3</v>
      </c>
      <c r="L113" s="34"/>
      <c r="M113" s="172" t="s">
        <v>3</v>
      </c>
      <c r="N113" s="173" t="s">
        <v>44</v>
      </c>
      <c r="O113" s="35"/>
      <c r="P113" s="174">
        <f t="shared" si="11"/>
        <v>0</v>
      </c>
      <c r="Q113" s="174">
        <v>0</v>
      </c>
      <c r="R113" s="174">
        <f t="shared" si="12"/>
        <v>0</v>
      </c>
      <c r="S113" s="174">
        <v>0</v>
      </c>
      <c r="T113" s="175">
        <f t="shared" si="13"/>
        <v>0</v>
      </c>
      <c r="AR113" s="17" t="s">
        <v>308</v>
      </c>
      <c r="AT113" s="17" t="s">
        <v>217</v>
      </c>
      <c r="AU113" s="17" t="s">
        <v>9</v>
      </c>
      <c r="AY113" s="17" t="s">
        <v>215</v>
      </c>
      <c r="BE113" s="176">
        <f t="shared" si="14"/>
        <v>0</v>
      </c>
      <c r="BF113" s="176">
        <f t="shared" si="15"/>
        <v>0</v>
      </c>
      <c r="BG113" s="176">
        <f t="shared" si="16"/>
        <v>0</v>
      </c>
      <c r="BH113" s="176">
        <f t="shared" si="17"/>
        <v>0</v>
      </c>
      <c r="BI113" s="176">
        <f t="shared" si="18"/>
        <v>0</v>
      </c>
      <c r="BJ113" s="17" t="s">
        <v>9</v>
      </c>
      <c r="BK113" s="176">
        <f t="shared" si="19"/>
        <v>0</v>
      </c>
      <c r="BL113" s="17" t="s">
        <v>308</v>
      </c>
      <c r="BM113" s="17" t="s">
        <v>1644</v>
      </c>
    </row>
    <row r="114" spans="2:65" s="1" customFormat="1" ht="31.5" customHeight="1" x14ac:dyDescent="0.3">
      <c r="B114" s="164"/>
      <c r="C114" s="165" t="s">
        <v>379</v>
      </c>
      <c r="D114" s="165" t="s">
        <v>217</v>
      </c>
      <c r="E114" s="166" t="s">
        <v>1645</v>
      </c>
      <c r="F114" s="167" t="s">
        <v>1646</v>
      </c>
      <c r="G114" s="168" t="s">
        <v>345</v>
      </c>
      <c r="H114" s="169">
        <v>40</v>
      </c>
      <c r="I114" s="170"/>
      <c r="J114" s="171">
        <f t="shared" si="10"/>
        <v>0</v>
      </c>
      <c r="K114" s="167" t="s">
        <v>3</v>
      </c>
      <c r="L114" s="34"/>
      <c r="M114" s="172" t="s">
        <v>3</v>
      </c>
      <c r="N114" s="173" t="s">
        <v>44</v>
      </c>
      <c r="O114" s="35"/>
      <c r="P114" s="174">
        <f t="shared" si="11"/>
        <v>0</v>
      </c>
      <c r="Q114" s="174">
        <v>0</v>
      </c>
      <c r="R114" s="174">
        <f t="shared" si="12"/>
        <v>0</v>
      </c>
      <c r="S114" s="174">
        <v>0</v>
      </c>
      <c r="T114" s="175">
        <f t="shared" si="13"/>
        <v>0</v>
      </c>
      <c r="AR114" s="17" t="s">
        <v>308</v>
      </c>
      <c r="AT114" s="17" t="s">
        <v>217</v>
      </c>
      <c r="AU114" s="17" t="s">
        <v>9</v>
      </c>
      <c r="AY114" s="17" t="s">
        <v>215</v>
      </c>
      <c r="BE114" s="176">
        <f t="shared" si="14"/>
        <v>0</v>
      </c>
      <c r="BF114" s="176">
        <f t="shared" si="15"/>
        <v>0</v>
      </c>
      <c r="BG114" s="176">
        <f t="shared" si="16"/>
        <v>0</v>
      </c>
      <c r="BH114" s="176">
        <f t="shared" si="17"/>
        <v>0</v>
      </c>
      <c r="BI114" s="176">
        <f t="shared" si="18"/>
        <v>0</v>
      </c>
      <c r="BJ114" s="17" t="s">
        <v>9</v>
      </c>
      <c r="BK114" s="176">
        <f t="shared" si="19"/>
        <v>0</v>
      </c>
      <c r="BL114" s="17" t="s">
        <v>308</v>
      </c>
      <c r="BM114" s="17" t="s">
        <v>1647</v>
      </c>
    </row>
    <row r="115" spans="2:65" s="1" customFormat="1" ht="31.5" customHeight="1" x14ac:dyDescent="0.3">
      <c r="B115" s="164"/>
      <c r="C115" s="165" t="s">
        <v>384</v>
      </c>
      <c r="D115" s="165" t="s">
        <v>217</v>
      </c>
      <c r="E115" s="166" t="s">
        <v>1648</v>
      </c>
      <c r="F115" s="167" t="s">
        <v>1649</v>
      </c>
      <c r="G115" s="168" t="s">
        <v>345</v>
      </c>
      <c r="H115" s="169">
        <v>70</v>
      </c>
      <c r="I115" s="170"/>
      <c r="J115" s="171">
        <f t="shared" si="10"/>
        <v>0</v>
      </c>
      <c r="K115" s="167" t="s">
        <v>3</v>
      </c>
      <c r="L115" s="34"/>
      <c r="M115" s="172" t="s">
        <v>3</v>
      </c>
      <c r="N115" s="173" t="s">
        <v>44</v>
      </c>
      <c r="O115" s="35"/>
      <c r="P115" s="174">
        <f t="shared" si="11"/>
        <v>0</v>
      </c>
      <c r="Q115" s="174">
        <v>0</v>
      </c>
      <c r="R115" s="174">
        <f t="shared" si="12"/>
        <v>0</v>
      </c>
      <c r="S115" s="174">
        <v>0</v>
      </c>
      <c r="T115" s="175">
        <f t="shared" si="13"/>
        <v>0</v>
      </c>
      <c r="AR115" s="17" t="s">
        <v>308</v>
      </c>
      <c r="AT115" s="17" t="s">
        <v>217</v>
      </c>
      <c r="AU115" s="17" t="s">
        <v>9</v>
      </c>
      <c r="AY115" s="17" t="s">
        <v>215</v>
      </c>
      <c r="BE115" s="176">
        <f t="shared" si="14"/>
        <v>0</v>
      </c>
      <c r="BF115" s="176">
        <f t="shared" si="15"/>
        <v>0</v>
      </c>
      <c r="BG115" s="176">
        <f t="shared" si="16"/>
        <v>0</v>
      </c>
      <c r="BH115" s="176">
        <f t="shared" si="17"/>
        <v>0</v>
      </c>
      <c r="BI115" s="176">
        <f t="shared" si="18"/>
        <v>0</v>
      </c>
      <c r="BJ115" s="17" t="s">
        <v>9</v>
      </c>
      <c r="BK115" s="176">
        <f t="shared" si="19"/>
        <v>0</v>
      </c>
      <c r="BL115" s="17" t="s">
        <v>308</v>
      </c>
      <c r="BM115" s="17" t="s">
        <v>1650</v>
      </c>
    </row>
    <row r="116" spans="2:65" s="1" customFormat="1" ht="31.5" customHeight="1" x14ac:dyDescent="0.3">
      <c r="B116" s="164"/>
      <c r="C116" s="165" t="s">
        <v>390</v>
      </c>
      <c r="D116" s="165" t="s">
        <v>217</v>
      </c>
      <c r="E116" s="166" t="s">
        <v>1651</v>
      </c>
      <c r="F116" s="167" t="s">
        <v>1652</v>
      </c>
      <c r="G116" s="168" t="s">
        <v>345</v>
      </c>
      <c r="H116" s="169">
        <v>100</v>
      </c>
      <c r="I116" s="170"/>
      <c r="J116" s="171">
        <f t="shared" si="10"/>
        <v>0</v>
      </c>
      <c r="K116" s="167" t="s">
        <v>3</v>
      </c>
      <c r="L116" s="34"/>
      <c r="M116" s="172" t="s">
        <v>3</v>
      </c>
      <c r="N116" s="173" t="s">
        <v>44</v>
      </c>
      <c r="O116" s="35"/>
      <c r="P116" s="174">
        <f t="shared" si="11"/>
        <v>0</v>
      </c>
      <c r="Q116" s="174">
        <v>0</v>
      </c>
      <c r="R116" s="174">
        <f t="shared" si="12"/>
        <v>0</v>
      </c>
      <c r="S116" s="174">
        <v>0</v>
      </c>
      <c r="T116" s="175">
        <f t="shared" si="13"/>
        <v>0</v>
      </c>
      <c r="AR116" s="17" t="s">
        <v>308</v>
      </c>
      <c r="AT116" s="17" t="s">
        <v>217</v>
      </c>
      <c r="AU116" s="17" t="s">
        <v>9</v>
      </c>
      <c r="AY116" s="17" t="s">
        <v>215</v>
      </c>
      <c r="BE116" s="176">
        <f t="shared" si="14"/>
        <v>0</v>
      </c>
      <c r="BF116" s="176">
        <f t="shared" si="15"/>
        <v>0</v>
      </c>
      <c r="BG116" s="176">
        <f t="shared" si="16"/>
        <v>0</v>
      </c>
      <c r="BH116" s="176">
        <f t="shared" si="17"/>
        <v>0</v>
      </c>
      <c r="BI116" s="176">
        <f t="shared" si="18"/>
        <v>0</v>
      </c>
      <c r="BJ116" s="17" t="s">
        <v>9</v>
      </c>
      <c r="BK116" s="176">
        <f t="shared" si="19"/>
        <v>0</v>
      </c>
      <c r="BL116" s="17" t="s">
        <v>308</v>
      </c>
      <c r="BM116" s="17" t="s">
        <v>1653</v>
      </c>
    </row>
    <row r="117" spans="2:65" s="1" customFormat="1" ht="22.5" customHeight="1" x14ac:dyDescent="0.3">
      <c r="B117" s="164"/>
      <c r="C117" s="165" t="s">
        <v>395</v>
      </c>
      <c r="D117" s="165" t="s">
        <v>217</v>
      </c>
      <c r="E117" s="166" t="s">
        <v>1654</v>
      </c>
      <c r="F117" s="167" t="s">
        <v>1655</v>
      </c>
      <c r="G117" s="168" t="s">
        <v>311</v>
      </c>
      <c r="H117" s="169">
        <v>2</v>
      </c>
      <c r="I117" s="170"/>
      <c r="J117" s="171">
        <f t="shared" si="10"/>
        <v>0</v>
      </c>
      <c r="K117" s="167" t="s">
        <v>3</v>
      </c>
      <c r="L117" s="34"/>
      <c r="M117" s="172" t="s">
        <v>3</v>
      </c>
      <c r="N117" s="173" t="s">
        <v>44</v>
      </c>
      <c r="O117" s="35"/>
      <c r="P117" s="174">
        <f t="shared" si="11"/>
        <v>0</v>
      </c>
      <c r="Q117" s="174">
        <v>0</v>
      </c>
      <c r="R117" s="174">
        <f t="shared" si="12"/>
        <v>0</v>
      </c>
      <c r="S117" s="174">
        <v>0</v>
      </c>
      <c r="T117" s="175">
        <f t="shared" si="13"/>
        <v>0</v>
      </c>
      <c r="AR117" s="17" t="s">
        <v>308</v>
      </c>
      <c r="AT117" s="17" t="s">
        <v>217</v>
      </c>
      <c r="AU117" s="17" t="s">
        <v>9</v>
      </c>
      <c r="AY117" s="17" t="s">
        <v>215</v>
      </c>
      <c r="BE117" s="176">
        <f t="shared" si="14"/>
        <v>0</v>
      </c>
      <c r="BF117" s="176">
        <f t="shared" si="15"/>
        <v>0</v>
      </c>
      <c r="BG117" s="176">
        <f t="shared" si="16"/>
        <v>0</v>
      </c>
      <c r="BH117" s="176">
        <f t="shared" si="17"/>
        <v>0</v>
      </c>
      <c r="BI117" s="176">
        <f t="shared" si="18"/>
        <v>0</v>
      </c>
      <c r="BJ117" s="17" t="s">
        <v>9</v>
      </c>
      <c r="BK117" s="176">
        <f t="shared" si="19"/>
        <v>0</v>
      </c>
      <c r="BL117" s="17" t="s">
        <v>308</v>
      </c>
      <c r="BM117" s="17" t="s">
        <v>1656</v>
      </c>
    </row>
    <row r="118" spans="2:65" s="1" customFormat="1" ht="22.5" customHeight="1" x14ac:dyDescent="0.3">
      <c r="B118" s="164"/>
      <c r="C118" s="165" t="s">
        <v>401</v>
      </c>
      <c r="D118" s="165" t="s">
        <v>217</v>
      </c>
      <c r="E118" s="166" t="s">
        <v>1657</v>
      </c>
      <c r="F118" s="167" t="s">
        <v>1658</v>
      </c>
      <c r="G118" s="168" t="s">
        <v>311</v>
      </c>
      <c r="H118" s="169">
        <v>3</v>
      </c>
      <c r="I118" s="170"/>
      <c r="J118" s="171">
        <f t="shared" si="10"/>
        <v>0</v>
      </c>
      <c r="K118" s="167" t="s">
        <v>3</v>
      </c>
      <c r="L118" s="34"/>
      <c r="M118" s="172" t="s">
        <v>3</v>
      </c>
      <c r="N118" s="173" t="s">
        <v>44</v>
      </c>
      <c r="O118" s="35"/>
      <c r="P118" s="174">
        <f t="shared" si="11"/>
        <v>0</v>
      </c>
      <c r="Q118" s="174">
        <v>0</v>
      </c>
      <c r="R118" s="174">
        <f t="shared" si="12"/>
        <v>0</v>
      </c>
      <c r="S118" s="174">
        <v>0</v>
      </c>
      <c r="T118" s="175">
        <f t="shared" si="13"/>
        <v>0</v>
      </c>
      <c r="AR118" s="17" t="s">
        <v>308</v>
      </c>
      <c r="AT118" s="17" t="s">
        <v>217</v>
      </c>
      <c r="AU118" s="17" t="s">
        <v>9</v>
      </c>
      <c r="AY118" s="17" t="s">
        <v>215</v>
      </c>
      <c r="BE118" s="176">
        <f t="shared" si="14"/>
        <v>0</v>
      </c>
      <c r="BF118" s="176">
        <f t="shared" si="15"/>
        <v>0</v>
      </c>
      <c r="BG118" s="176">
        <f t="shared" si="16"/>
        <v>0</v>
      </c>
      <c r="BH118" s="176">
        <f t="shared" si="17"/>
        <v>0</v>
      </c>
      <c r="BI118" s="176">
        <f t="shared" si="18"/>
        <v>0</v>
      </c>
      <c r="BJ118" s="17" t="s">
        <v>9</v>
      </c>
      <c r="BK118" s="176">
        <f t="shared" si="19"/>
        <v>0</v>
      </c>
      <c r="BL118" s="17" t="s">
        <v>308</v>
      </c>
      <c r="BM118" s="17" t="s">
        <v>1659</v>
      </c>
    </row>
    <row r="119" spans="2:65" s="1" customFormat="1" ht="22.5" customHeight="1" x14ac:dyDescent="0.3">
      <c r="B119" s="164"/>
      <c r="C119" s="165" t="s">
        <v>407</v>
      </c>
      <c r="D119" s="165" t="s">
        <v>217</v>
      </c>
      <c r="E119" s="166" t="s">
        <v>1660</v>
      </c>
      <c r="F119" s="167" t="s">
        <v>1661</v>
      </c>
      <c r="G119" s="168" t="s">
        <v>311</v>
      </c>
      <c r="H119" s="169">
        <v>1</v>
      </c>
      <c r="I119" s="170"/>
      <c r="J119" s="171">
        <f t="shared" si="10"/>
        <v>0</v>
      </c>
      <c r="K119" s="167" t="s">
        <v>3</v>
      </c>
      <c r="L119" s="34"/>
      <c r="M119" s="172" t="s">
        <v>3</v>
      </c>
      <c r="N119" s="173" t="s">
        <v>44</v>
      </c>
      <c r="O119" s="35"/>
      <c r="P119" s="174">
        <f t="shared" si="11"/>
        <v>0</v>
      </c>
      <c r="Q119" s="174">
        <v>0</v>
      </c>
      <c r="R119" s="174">
        <f t="shared" si="12"/>
        <v>0</v>
      </c>
      <c r="S119" s="174">
        <v>0</v>
      </c>
      <c r="T119" s="175">
        <f t="shared" si="13"/>
        <v>0</v>
      </c>
      <c r="AR119" s="17" t="s">
        <v>308</v>
      </c>
      <c r="AT119" s="17" t="s">
        <v>217</v>
      </c>
      <c r="AU119" s="17" t="s">
        <v>9</v>
      </c>
      <c r="AY119" s="17" t="s">
        <v>215</v>
      </c>
      <c r="BE119" s="176">
        <f t="shared" si="14"/>
        <v>0</v>
      </c>
      <c r="BF119" s="176">
        <f t="shared" si="15"/>
        <v>0</v>
      </c>
      <c r="BG119" s="176">
        <f t="shared" si="16"/>
        <v>0</v>
      </c>
      <c r="BH119" s="176">
        <f t="shared" si="17"/>
        <v>0</v>
      </c>
      <c r="BI119" s="176">
        <f t="shared" si="18"/>
        <v>0</v>
      </c>
      <c r="BJ119" s="17" t="s">
        <v>9</v>
      </c>
      <c r="BK119" s="176">
        <f t="shared" si="19"/>
        <v>0</v>
      </c>
      <c r="BL119" s="17" t="s">
        <v>308</v>
      </c>
      <c r="BM119" s="17" t="s">
        <v>1662</v>
      </c>
    </row>
    <row r="120" spans="2:65" s="1" customFormat="1" ht="22.5" customHeight="1" x14ac:dyDescent="0.3">
      <c r="B120" s="164"/>
      <c r="C120" s="165" t="s">
        <v>413</v>
      </c>
      <c r="D120" s="165" t="s">
        <v>217</v>
      </c>
      <c r="E120" s="166" t="s">
        <v>1663</v>
      </c>
      <c r="F120" s="167" t="s">
        <v>1664</v>
      </c>
      <c r="G120" s="168" t="s">
        <v>311</v>
      </c>
      <c r="H120" s="169">
        <v>4</v>
      </c>
      <c r="I120" s="170"/>
      <c r="J120" s="171">
        <f t="shared" si="10"/>
        <v>0</v>
      </c>
      <c r="K120" s="167" t="s">
        <v>3</v>
      </c>
      <c r="L120" s="34"/>
      <c r="M120" s="172" t="s">
        <v>3</v>
      </c>
      <c r="N120" s="173" t="s">
        <v>44</v>
      </c>
      <c r="O120" s="35"/>
      <c r="P120" s="174">
        <f t="shared" si="11"/>
        <v>0</v>
      </c>
      <c r="Q120" s="174">
        <v>0</v>
      </c>
      <c r="R120" s="174">
        <f t="shared" si="12"/>
        <v>0</v>
      </c>
      <c r="S120" s="174">
        <v>0</v>
      </c>
      <c r="T120" s="175">
        <f t="shared" si="13"/>
        <v>0</v>
      </c>
      <c r="AR120" s="17" t="s">
        <v>308</v>
      </c>
      <c r="AT120" s="17" t="s">
        <v>217</v>
      </c>
      <c r="AU120" s="17" t="s">
        <v>9</v>
      </c>
      <c r="AY120" s="17" t="s">
        <v>215</v>
      </c>
      <c r="BE120" s="176">
        <f t="shared" si="14"/>
        <v>0</v>
      </c>
      <c r="BF120" s="176">
        <f t="shared" si="15"/>
        <v>0</v>
      </c>
      <c r="BG120" s="176">
        <f t="shared" si="16"/>
        <v>0</v>
      </c>
      <c r="BH120" s="176">
        <f t="shared" si="17"/>
        <v>0</v>
      </c>
      <c r="BI120" s="176">
        <f t="shared" si="18"/>
        <v>0</v>
      </c>
      <c r="BJ120" s="17" t="s">
        <v>9</v>
      </c>
      <c r="BK120" s="176">
        <f t="shared" si="19"/>
        <v>0</v>
      </c>
      <c r="BL120" s="17" t="s">
        <v>308</v>
      </c>
      <c r="BM120" s="17" t="s">
        <v>1665</v>
      </c>
    </row>
    <row r="121" spans="2:65" s="1" customFormat="1" ht="22.5" customHeight="1" x14ac:dyDescent="0.3">
      <c r="B121" s="164"/>
      <c r="C121" s="165" t="s">
        <v>417</v>
      </c>
      <c r="D121" s="165" t="s">
        <v>217</v>
      </c>
      <c r="E121" s="166" t="s">
        <v>1666</v>
      </c>
      <c r="F121" s="167" t="s">
        <v>1667</v>
      </c>
      <c r="G121" s="168" t="s">
        <v>311</v>
      </c>
      <c r="H121" s="169">
        <v>1</v>
      </c>
      <c r="I121" s="170"/>
      <c r="J121" s="171">
        <f t="shared" si="10"/>
        <v>0</v>
      </c>
      <c r="K121" s="167" t="s">
        <v>3</v>
      </c>
      <c r="L121" s="34"/>
      <c r="M121" s="172" t="s">
        <v>3</v>
      </c>
      <c r="N121" s="173" t="s">
        <v>44</v>
      </c>
      <c r="O121" s="35"/>
      <c r="P121" s="174">
        <f t="shared" si="11"/>
        <v>0</v>
      </c>
      <c r="Q121" s="174">
        <v>0</v>
      </c>
      <c r="R121" s="174">
        <f t="shared" si="12"/>
        <v>0</v>
      </c>
      <c r="S121" s="174">
        <v>0</v>
      </c>
      <c r="T121" s="175">
        <f t="shared" si="13"/>
        <v>0</v>
      </c>
      <c r="AR121" s="17" t="s">
        <v>308</v>
      </c>
      <c r="AT121" s="17" t="s">
        <v>217</v>
      </c>
      <c r="AU121" s="17" t="s">
        <v>9</v>
      </c>
      <c r="AY121" s="17" t="s">
        <v>215</v>
      </c>
      <c r="BE121" s="176">
        <f t="shared" si="14"/>
        <v>0</v>
      </c>
      <c r="BF121" s="176">
        <f t="shared" si="15"/>
        <v>0</v>
      </c>
      <c r="BG121" s="176">
        <f t="shared" si="16"/>
        <v>0</v>
      </c>
      <c r="BH121" s="176">
        <f t="shared" si="17"/>
        <v>0</v>
      </c>
      <c r="BI121" s="176">
        <f t="shared" si="18"/>
        <v>0</v>
      </c>
      <c r="BJ121" s="17" t="s">
        <v>9</v>
      </c>
      <c r="BK121" s="176">
        <f t="shared" si="19"/>
        <v>0</v>
      </c>
      <c r="BL121" s="17" t="s">
        <v>308</v>
      </c>
      <c r="BM121" s="17" t="s">
        <v>1668</v>
      </c>
    </row>
    <row r="122" spans="2:65" s="1" customFormat="1" ht="22.5" customHeight="1" x14ac:dyDescent="0.3">
      <c r="B122" s="164"/>
      <c r="C122" s="165" t="s">
        <v>422</v>
      </c>
      <c r="D122" s="165" t="s">
        <v>217</v>
      </c>
      <c r="E122" s="166" t="s">
        <v>1669</v>
      </c>
      <c r="F122" s="167" t="s">
        <v>1670</v>
      </c>
      <c r="G122" s="168" t="s">
        <v>311</v>
      </c>
      <c r="H122" s="169">
        <v>2</v>
      </c>
      <c r="I122" s="170"/>
      <c r="J122" s="171">
        <f t="shared" si="10"/>
        <v>0</v>
      </c>
      <c r="K122" s="167" t="s">
        <v>3</v>
      </c>
      <c r="L122" s="34"/>
      <c r="M122" s="172" t="s">
        <v>3</v>
      </c>
      <c r="N122" s="173" t="s">
        <v>44</v>
      </c>
      <c r="O122" s="35"/>
      <c r="P122" s="174">
        <f t="shared" si="11"/>
        <v>0</v>
      </c>
      <c r="Q122" s="174">
        <v>0</v>
      </c>
      <c r="R122" s="174">
        <f t="shared" si="12"/>
        <v>0</v>
      </c>
      <c r="S122" s="174">
        <v>0</v>
      </c>
      <c r="T122" s="175">
        <f t="shared" si="13"/>
        <v>0</v>
      </c>
      <c r="AR122" s="17" t="s">
        <v>308</v>
      </c>
      <c r="AT122" s="17" t="s">
        <v>217</v>
      </c>
      <c r="AU122" s="17" t="s">
        <v>9</v>
      </c>
      <c r="AY122" s="17" t="s">
        <v>215</v>
      </c>
      <c r="BE122" s="176">
        <f t="shared" si="14"/>
        <v>0</v>
      </c>
      <c r="BF122" s="176">
        <f t="shared" si="15"/>
        <v>0</v>
      </c>
      <c r="BG122" s="176">
        <f t="shared" si="16"/>
        <v>0</v>
      </c>
      <c r="BH122" s="176">
        <f t="shared" si="17"/>
        <v>0</v>
      </c>
      <c r="BI122" s="176">
        <f t="shared" si="18"/>
        <v>0</v>
      </c>
      <c r="BJ122" s="17" t="s">
        <v>9</v>
      </c>
      <c r="BK122" s="176">
        <f t="shared" si="19"/>
        <v>0</v>
      </c>
      <c r="BL122" s="17" t="s">
        <v>308</v>
      </c>
      <c r="BM122" s="17" t="s">
        <v>1671</v>
      </c>
    </row>
    <row r="123" spans="2:65" s="1" customFormat="1" ht="22.5" customHeight="1" x14ac:dyDescent="0.3">
      <c r="B123" s="164"/>
      <c r="C123" s="165" t="s">
        <v>428</v>
      </c>
      <c r="D123" s="165" t="s">
        <v>217</v>
      </c>
      <c r="E123" s="166" t="s">
        <v>1672</v>
      </c>
      <c r="F123" s="167" t="s">
        <v>1673</v>
      </c>
      <c r="G123" s="168" t="s">
        <v>855</v>
      </c>
      <c r="H123" s="169">
        <v>1</v>
      </c>
      <c r="I123" s="170"/>
      <c r="J123" s="171">
        <f t="shared" si="10"/>
        <v>0</v>
      </c>
      <c r="K123" s="167" t="s">
        <v>3</v>
      </c>
      <c r="L123" s="34"/>
      <c r="M123" s="172" t="s">
        <v>3</v>
      </c>
      <c r="N123" s="173" t="s">
        <v>44</v>
      </c>
      <c r="O123" s="35"/>
      <c r="P123" s="174">
        <f t="shared" si="11"/>
        <v>0</v>
      </c>
      <c r="Q123" s="174">
        <v>0</v>
      </c>
      <c r="R123" s="174">
        <f t="shared" si="12"/>
        <v>0</v>
      </c>
      <c r="S123" s="174">
        <v>0</v>
      </c>
      <c r="T123" s="175">
        <f t="shared" si="13"/>
        <v>0</v>
      </c>
      <c r="AR123" s="17" t="s">
        <v>308</v>
      </c>
      <c r="AT123" s="17" t="s">
        <v>217</v>
      </c>
      <c r="AU123" s="17" t="s">
        <v>9</v>
      </c>
      <c r="AY123" s="17" t="s">
        <v>215</v>
      </c>
      <c r="BE123" s="176">
        <f t="shared" si="14"/>
        <v>0</v>
      </c>
      <c r="BF123" s="176">
        <f t="shared" si="15"/>
        <v>0</v>
      </c>
      <c r="BG123" s="176">
        <f t="shared" si="16"/>
        <v>0</v>
      </c>
      <c r="BH123" s="176">
        <f t="shared" si="17"/>
        <v>0</v>
      </c>
      <c r="BI123" s="176">
        <f t="shared" si="18"/>
        <v>0</v>
      </c>
      <c r="BJ123" s="17" t="s">
        <v>9</v>
      </c>
      <c r="BK123" s="176">
        <f t="shared" si="19"/>
        <v>0</v>
      </c>
      <c r="BL123" s="17" t="s">
        <v>308</v>
      </c>
      <c r="BM123" s="17" t="s">
        <v>1674</v>
      </c>
    </row>
    <row r="124" spans="2:65" s="1" customFormat="1" ht="22.5" customHeight="1" x14ac:dyDescent="0.3">
      <c r="B124" s="164"/>
      <c r="C124" s="165" t="s">
        <v>436</v>
      </c>
      <c r="D124" s="165" t="s">
        <v>217</v>
      </c>
      <c r="E124" s="166" t="s">
        <v>1675</v>
      </c>
      <c r="F124" s="167" t="s">
        <v>1676</v>
      </c>
      <c r="G124" s="168" t="s">
        <v>345</v>
      </c>
      <c r="H124" s="169">
        <v>205</v>
      </c>
      <c r="I124" s="170"/>
      <c r="J124" s="171">
        <f t="shared" si="10"/>
        <v>0</v>
      </c>
      <c r="K124" s="167" t="s">
        <v>3</v>
      </c>
      <c r="L124" s="34"/>
      <c r="M124" s="172" t="s">
        <v>3</v>
      </c>
      <c r="N124" s="173" t="s">
        <v>44</v>
      </c>
      <c r="O124" s="35"/>
      <c r="P124" s="174">
        <f t="shared" si="11"/>
        <v>0</v>
      </c>
      <c r="Q124" s="174">
        <v>0</v>
      </c>
      <c r="R124" s="174">
        <f t="shared" si="12"/>
        <v>0</v>
      </c>
      <c r="S124" s="174">
        <v>0</v>
      </c>
      <c r="T124" s="175">
        <f t="shared" si="13"/>
        <v>0</v>
      </c>
      <c r="AR124" s="17" t="s">
        <v>308</v>
      </c>
      <c r="AT124" s="17" t="s">
        <v>217</v>
      </c>
      <c r="AU124" s="17" t="s">
        <v>9</v>
      </c>
      <c r="AY124" s="17" t="s">
        <v>215</v>
      </c>
      <c r="BE124" s="176">
        <f t="shared" si="14"/>
        <v>0</v>
      </c>
      <c r="BF124" s="176">
        <f t="shared" si="15"/>
        <v>0</v>
      </c>
      <c r="BG124" s="176">
        <f t="shared" si="16"/>
        <v>0</v>
      </c>
      <c r="BH124" s="176">
        <f t="shared" si="17"/>
        <v>0</v>
      </c>
      <c r="BI124" s="176">
        <f t="shared" si="18"/>
        <v>0</v>
      </c>
      <c r="BJ124" s="17" t="s">
        <v>9</v>
      </c>
      <c r="BK124" s="176">
        <f t="shared" si="19"/>
        <v>0</v>
      </c>
      <c r="BL124" s="17" t="s">
        <v>308</v>
      </c>
      <c r="BM124" s="17" t="s">
        <v>1677</v>
      </c>
    </row>
    <row r="125" spans="2:65" s="1" customFormat="1" ht="22.5" customHeight="1" x14ac:dyDescent="0.3">
      <c r="B125" s="164"/>
      <c r="C125" s="165" t="s">
        <v>463</v>
      </c>
      <c r="D125" s="165" t="s">
        <v>217</v>
      </c>
      <c r="E125" s="166" t="s">
        <v>1678</v>
      </c>
      <c r="F125" s="167" t="s">
        <v>1679</v>
      </c>
      <c r="G125" s="168" t="s">
        <v>345</v>
      </c>
      <c r="H125" s="169">
        <v>205</v>
      </c>
      <c r="I125" s="170"/>
      <c r="J125" s="171">
        <f t="shared" si="10"/>
        <v>0</v>
      </c>
      <c r="K125" s="167" t="s">
        <v>3</v>
      </c>
      <c r="L125" s="34"/>
      <c r="M125" s="172" t="s">
        <v>3</v>
      </c>
      <c r="N125" s="173" t="s">
        <v>44</v>
      </c>
      <c r="O125" s="35"/>
      <c r="P125" s="174">
        <f t="shared" si="11"/>
        <v>0</v>
      </c>
      <c r="Q125" s="174">
        <v>0</v>
      </c>
      <c r="R125" s="174">
        <f t="shared" si="12"/>
        <v>0</v>
      </c>
      <c r="S125" s="174">
        <v>0</v>
      </c>
      <c r="T125" s="175">
        <f t="shared" si="13"/>
        <v>0</v>
      </c>
      <c r="AR125" s="17" t="s">
        <v>308</v>
      </c>
      <c r="AT125" s="17" t="s">
        <v>217</v>
      </c>
      <c r="AU125" s="17" t="s">
        <v>9</v>
      </c>
      <c r="AY125" s="17" t="s">
        <v>215</v>
      </c>
      <c r="BE125" s="176">
        <f t="shared" si="14"/>
        <v>0</v>
      </c>
      <c r="BF125" s="176">
        <f t="shared" si="15"/>
        <v>0</v>
      </c>
      <c r="BG125" s="176">
        <f t="shared" si="16"/>
        <v>0</v>
      </c>
      <c r="BH125" s="176">
        <f t="shared" si="17"/>
        <v>0</v>
      </c>
      <c r="BI125" s="176">
        <f t="shared" si="18"/>
        <v>0</v>
      </c>
      <c r="BJ125" s="17" t="s">
        <v>9</v>
      </c>
      <c r="BK125" s="176">
        <f t="shared" si="19"/>
        <v>0</v>
      </c>
      <c r="BL125" s="17" t="s">
        <v>308</v>
      </c>
      <c r="BM125" s="17" t="s">
        <v>1680</v>
      </c>
    </row>
    <row r="126" spans="2:65" s="1" customFormat="1" ht="22.5" customHeight="1" x14ac:dyDescent="0.3">
      <c r="B126" s="164"/>
      <c r="C126" s="165" t="s">
        <v>469</v>
      </c>
      <c r="D126" s="165" t="s">
        <v>217</v>
      </c>
      <c r="E126" s="166" t="s">
        <v>1681</v>
      </c>
      <c r="F126" s="167" t="s">
        <v>1682</v>
      </c>
      <c r="G126" s="168" t="s">
        <v>250</v>
      </c>
      <c r="H126" s="169">
        <v>0.40300000000000002</v>
      </c>
      <c r="I126" s="170"/>
      <c r="J126" s="171">
        <f t="shared" si="10"/>
        <v>0</v>
      </c>
      <c r="K126" s="167" t="s">
        <v>3</v>
      </c>
      <c r="L126" s="34"/>
      <c r="M126" s="172" t="s">
        <v>3</v>
      </c>
      <c r="N126" s="173" t="s">
        <v>44</v>
      </c>
      <c r="O126" s="35"/>
      <c r="P126" s="174">
        <f t="shared" si="11"/>
        <v>0</v>
      </c>
      <c r="Q126" s="174">
        <v>0</v>
      </c>
      <c r="R126" s="174">
        <f t="shared" si="12"/>
        <v>0</v>
      </c>
      <c r="S126" s="174">
        <v>0</v>
      </c>
      <c r="T126" s="175">
        <f t="shared" si="13"/>
        <v>0</v>
      </c>
      <c r="AR126" s="17" t="s">
        <v>308</v>
      </c>
      <c r="AT126" s="17" t="s">
        <v>217</v>
      </c>
      <c r="AU126" s="17" t="s">
        <v>9</v>
      </c>
      <c r="AY126" s="17" t="s">
        <v>215</v>
      </c>
      <c r="BE126" s="176">
        <f t="shared" si="14"/>
        <v>0</v>
      </c>
      <c r="BF126" s="176">
        <f t="shared" si="15"/>
        <v>0</v>
      </c>
      <c r="BG126" s="176">
        <f t="shared" si="16"/>
        <v>0</v>
      </c>
      <c r="BH126" s="176">
        <f t="shared" si="17"/>
        <v>0</v>
      </c>
      <c r="BI126" s="176">
        <f t="shared" si="18"/>
        <v>0</v>
      </c>
      <c r="BJ126" s="17" t="s">
        <v>9</v>
      </c>
      <c r="BK126" s="176">
        <f t="shared" si="19"/>
        <v>0</v>
      </c>
      <c r="BL126" s="17" t="s">
        <v>308</v>
      </c>
      <c r="BM126" s="17" t="s">
        <v>1683</v>
      </c>
    </row>
    <row r="127" spans="2:65" s="10" customFormat="1" ht="37.35" customHeight="1" x14ac:dyDescent="0.35">
      <c r="B127" s="150"/>
      <c r="D127" s="161" t="s">
        <v>72</v>
      </c>
      <c r="E127" s="227" t="s">
        <v>851</v>
      </c>
      <c r="F127" s="227" t="s">
        <v>852</v>
      </c>
      <c r="I127" s="153"/>
      <c r="J127" s="228">
        <f>BK127</f>
        <v>0</v>
      </c>
      <c r="L127" s="150"/>
      <c r="M127" s="155"/>
      <c r="N127" s="156"/>
      <c r="O127" s="156"/>
      <c r="P127" s="157">
        <f>SUM(P128:P143)</f>
        <v>0</v>
      </c>
      <c r="Q127" s="156"/>
      <c r="R127" s="157">
        <f>SUM(R128:R143)</f>
        <v>0</v>
      </c>
      <c r="S127" s="156"/>
      <c r="T127" s="158">
        <f>SUM(T128:T143)</f>
        <v>0</v>
      </c>
      <c r="AR127" s="151" t="s">
        <v>81</v>
      </c>
      <c r="AT127" s="159" t="s">
        <v>72</v>
      </c>
      <c r="AU127" s="159" t="s">
        <v>73</v>
      </c>
      <c r="AY127" s="151" t="s">
        <v>215</v>
      </c>
      <c r="BK127" s="160">
        <f>SUM(BK128:BK143)</f>
        <v>0</v>
      </c>
    </row>
    <row r="128" spans="2:65" s="1" customFormat="1" ht="22.5" customHeight="1" x14ac:dyDescent="0.3">
      <c r="B128" s="164"/>
      <c r="C128" s="165" t="s">
        <v>473</v>
      </c>
      <c r="D128" s="165" t="s">
        <v>217</v>
      </c>
      <c r="E128" s="166" t="s">
        <v>1684</v>
      </c>
      <c r="F128" s="167" t="s">
        <v>1685</v>
      </c>
      <c r="G128" s="168" t="s">
        <v>855</v>
      </c>
      <c r="H128" s="169">
        <v>5</v>
      </c>
      <c r="I128" s="170"/>
      <c r="J128" s="171">
        <f t="shared" ref="J128:J143" si="20">ROUND(I128*H128,0)</f>
        <v>0</v>
      </c>
      <c r="K128" s="167" t="s">
        <v>3</v>
      </c>
      <c r="L128" s="34"/>
      <c r="M128" s="172" t="s">
        <v>3</v>
      </c>
      <c r="N128" s="173" t="s">
        <v>44</v>
      </c>
      <c r="O128" s="35"/>
      <c r="P128" s="174">
        <f t="shared" ref="P128:P143" si="21">O128*H128</f>
        <v>0</v>
      </c>
      <c r="Q128" s="174">
        <v>0</v>
      </c>
      <c r="R128" s="174">
        <f t="shared" ref="R128:R143" si="22">Q128*H128</f>
        <v>0</v>
      </c>
      <c r="S128" s="174">
        <v>0</v>
      </c>
      <c r="T128" s="175">
        <f t="shared" ref="T128:T143" si="23">S128*H128</f>
        <v>0</v>
      </c>
      <c r="AR128" s="17" t="s">
        <v>308</v>
      </c>
      <c r="AT128" s="17" t="s">
        <v>217</v>
      </c>
      <c r="AU128" s="17" t="s">
        <v>9</v>
      </c>
      <c r="AY128" s="17" t="s">
        <v>215</v>
      </c>
      <c r="BE128" s="176">
        <f t="shared" ref="BE128:BE143" si="24">IF(N128="základní",J128,0)</f>
        <v>0</v>
      </c>
      <c r="BF128" s="176">
        <f t="shared" ref="BF128:BF143" si="25">IF(N128="snížená",J128,0)</f>
        <v>0</v>
      </c>
      <c r="BG128" s="176">
        <f t="shared" ref="BG128:BG143" si="26">IF(N128="zákl. přenesená",J128,0)</f>
        <v>0</v>
      </c>
      <c r="BH128" s="176">
        <f t="shared" ref="BH128:BH143" si="27">IF(N128="sníž. přenesená",J128,0)</f>
        <v>0</v>
      </c>
      <c r="BI128" s="176">
        <f t="shared" ref="BI128:BI143" si="28">IF(N128="nulová",J128,0)</f>
        <v>0</v>
      </c>
      <c r="BJ128" s="17" t="s">
        <v>9</v>
      </c>
      <c r="BK128" s="176">
        <f t="shared" ref="BK128:BK143" si="29">ROUND(I128*H128,0)</f>
        <v>0</v>
      </c>
      <c r="BL128" s="17" t="s">
        <v>308</v>
      </c>
      <c r="BM128" s="17" t="s">
        <v>1686</v>
      </c>
    </row>
    <row r="129" spans="2:65" s="1" customFormat="1" ht="22.5" customHeight="1" x14ac:dyDescent="0.3">
      <c r="B129" s="164"/>
      <c r="C129" s="165" t="s">
        <v>480</v>
      </c>
      <c r="D129" s="165" t="s">
        <v>217</v>
      </c>
      <c r="E129" s="166" t="s">
        <v>1687</v>
      </c>
      <c r="F129" s="167" t="s">
        <v>1688</v>
      </c>
      <c r="G129" s="168" t="s">
        <v>855</v>
      </c>
      <c r="H129" s="169">
        <v>1</v>
      </c>
      <c r="I129" s="170"/>
      <c r="J129" s="171">
        <f t="shared" si="20"/>
        <v>0</v>
      </c>
      <c r="K129" s="167" t="s">
        <v>3</v>
      </c>
      <c r="L129" s="34"/>
      <c r="M129" s="172" t="s">
        <v>3</v>
      </c>
      <c r="N129" s="173" t="s">
        <v>44</v>
      </c>
      <c r="O129" s="35"/>
      <c r="P129" s="174">
        <f t="shared" si="21"/>
        <v>0</v>
      </c>
      <c r="Q129" s="174">
        <v>0</v>
      </c>
      <c r="R129" s="174">
        <f t="shared" si="22"/>
        <v>0</v>
      </c>
      <c r="S129" s="174">
        <v>0</v>
      </c>
      <c r="T129" s="175">
        <f t="shared" si="23"/>
        <v>0</v>
      </c>
      <c r="AR129" s="17" t="s">
        <v>308</v>
      </c>
      <c r="AT129" s="17" t="s">
        <v>217</v>
      </c>
      <c r="AU129" s="17" t="s">
        <v>9</v>
      </c>
      <c r="AY129" s="17" t="s">
        <v>215</v>
      </c>
      <c r="BE129" s="176">
        <f t="shared" si="24"/>
        <v>0</v>
      </c>
      <c r="BF129" s="176">
        <f t="shared" si="25"/>
        <v>0</v>
      </c>
      <c r="BG129" s="176">
        <f t="shared" si="26"/>
        <v>0</v>
      </c>
      <c r="BH129" s="176">
        <f t="shared" si="27"/>
        <v>0</v>
      </c>
      <c r="BI129" s="176">
        <f t="shared" si="28"/>
        <v>0</v>
      </c>
      <c r="BJ129" s="17" t="s">
        <v>9</v>
      </c>
      <c r="BK129" s="176">
        <f t="shared" si="29"/>
        <v>0</v>
      </c>
      <c r="BL129" s="17" t="s">
        <v>308</v>
      </c>
      <c r="BM129" s="17" t="s">
        <v>1689</v>
      </c>
    </row>
    <row r="130" spans="2:65" s="1" customFormat="1" ht="22.5" customHeight="1" x14ac:dyDescent="0.3">
      <c r="B130" s="164"/>
      <c r="C130" s="165" t="s">
        <v>485</v>
      </c>
      <c r="D130" s="165" t="s">
        <v>217</v>
      </c>
      <c r="E130" s="166" t="s">
        <v>1690</v>
      </c>
      <c r="F130" s="167" t="s">
        <v>1691</v>
      </c>
      <c r="G130" s="168" t="s">
        <v>855</v>
      </c>
      <c r="H130" s="169">
        <v>2</v>
      </c>
      <c r="I130" s="170"/>
      <c r="J130" s="171">
        <f t="shared" si="20"/>
        <v>0</v>
      </c>
      <c r="K130" s="167" t="s">
        <v>3</v>
      </c>
      <c r="L130" s="34"/>
      <c r="M130" s="172" t="s">
        <v>3</v>
      </c>
      <c r="N130" s="173" t="s">
        <v>44</v>
      </c>
      <c r="O130" s="35"/>
      <c r="P130" s="174">
        <f t="shared" si="21"/>
        <v>0</v>
      </c>
      <c r="Q130" s="174">
        <v>0</v>
      </c>
      <c r="R130" s="174">
        <f t="shared" si="22"/>
        <v>0</v>
      </c>
      <c r="S130" s="174">
        <v>0</v>
      </c>
      <c r="T130" s="175">
        <f t="shared" si="23"/>
        <v>0</v>
      </c>
      <c r="AR130" s="17" t="s">
        <v>308</v>
      </c>
      <c r="AT130" s="17" t="s">
        <v>217</v>
      </c>
      <c r="AU130" s="17" t="s">
        <v>9</v>
      </c>
      <c r="AY130" s="17" t="s">
        <v>215</v>
      </c>
      <c r="BE130" s="176">
        <f t="shared" si="24"/>
        <v>0</v>
      </c>
      <c r="BF130" s="176">
        <f t="shared" si="25"/>
        <v>0</v>
      </c>
      <c r="BG130" s="176">
        <f t="shared" si="26"/>
        <v>0</v>
      </c>
      <c r="BH130" s="176">
        <f t="shared" si="27"/>
        <v>0</v>
      </c>
      <c r="BI130" s="176">
        <f t="shared" si="28"/>
        <v>0</v>
      </c>
      <c r="BJ130" s="17" t="s">
        <v>9</v>
      </c>
      <c r="BK130" s="176">
        <f t="shared" si="29"/>
        <v>0</v>
      </c>
      <c r="BL130" s="17" t="s">
        <v>308</v>
      </c>
      <c r="BM130" s="17" t="s">
        <v>1692</v>
      </c>
    </row>
    <row r="131" spans="2:65" s="1" customFormat="1" ht="22.5" customHeight="1" x14ac:dyDescent="0.3">
      <c r="B131" s="164"/>
      <c r="C131" s="165" t="s">
        <v>491</v>
      </c>
      <c r="D131" s="165" t="s">
        <v>217</v>
      </c>
      <c r="E131" s="166" t="s">
        <v>1693</v>
      </c>
      <c r="F131" s="167" t="s">
        <v>1694</v>
      </c>
      <c r="G131" s="168" t="s">
        <v>855</v>
      </c>
      <c r="H131" s="169">
        <v>2</v>
      </c>
      <c r="I131" s="170"/>
      <c r="J131" s="171">
        <f t="shared" si="20"/>
        <v>0</v>
      </c>
      <c r="K131" s="167" t="s">
        <v>3</v>
      </c>
      <c r="L131" s="34"/>
      <c r="M131" s="172" t="s">
        <v>3</v>
      </c>
      <c r="N131" s="173" t="s">
        <v>44</v>
      </c>
      <c r="O131" s="35"/>
      <c r="P131" s="174">
        <f t="shared" si="21"/>
        <v>0</v>
      </c>
      <c r="Q131" s="174">
        <v>0</v>
      </c>
      <c r="R131" s="174">
        <f t="shared" si="22"/>
        <v>0</v>
      </c>
      <c r="S131" s="174">
        <v>0</v>
      </c>
      <c r="T131" s="175">
        <f t="shared" si="23"/>
        <v>0</v>
      </c>
      <c r="AR131" s="17" t="s">
        <v>308</v>
      </c>
      <c r="AT131" s="17" t="s">
        <v>217</v>
      </c>
      <c r="AU131" s="17" t="s">
        <v>9</v>
      </c>
      <c r="AY131" s="17" t="s">
        <v>215</v>
      </c>
      <c r="BE131" s="176">
        <f t="shared" si="24"/>
        <v>0</v>
      </c>
      <c r="BF131" s="176">
        <f t="shared" si="25"/>
        <v>0</v>
      </c>
      <c r="BG131" s="176">
        <f t="shared" si="26"/>
        <v>0</v>
      </c>
      <c r="BH131" s="176">
        <f t="shared" si="27"/>
        <v>0</v>
      </c>
      <c r="BI131" s="176">
        <f t="shared" si="28"/>
        <v>0</v>
      </c>
      <c r="BJ131" s="17" t="s">
        <v>9</v>
      </c>
      <c r="BK131" s="176">
        <f t="shared" si="29"/>
        <v>0</v>
      </c>
      <c r="BL131" s="17" t="s">
        <v>308</v>
      </c>
      <c r="BM131" s="17" t="s">
        <v>1695</v>
      </c>
    </row>
    <row r="132" spans="2:65" s="1" customFormat="1" ht="22.5" customHeight="1" x14ac:dyDescent="0.3">
      <c r="B132" s="164"/>
      <c r="C132" s="165" t="s">
        <v>495</v>
      </c>
      <c r="D132" s="165" t="s">
        <v>217</v>
      </c>
      <c r="E132" s="166" t="s">
        <v>1696</v>
      </c>
      <c r="F132" s="167" t="s">
        <v>1697</v>
      </c>
      <c r="G132" s="168" t="s">
        <v>855</v>
      </c>
      <c r="H132" s="169">
        <v>4</v>
      </c>
      <c r="I132" s="170"/>
      <c r="J132" s="171">
        <f t="shared" si="20"/>
        <v>0</v>
      </c>
      <c r="K132" s="167" t="s">
        <v>3</v>
      </c>
      <c r="L132" s="34"/>
      <c r="M132" s="172" t="s">
        <v>3</v>
      </c>
      <c r="N132" s="173" t="s">
        <v>44</v>
      </c>
      <c r="O132" s="35"/>
      <c r="P132" s="174">
        <f t="shared" si="21"/>
        <v>0</v>
      </c>
      <c r="Q132" s="174">
        <v>0</v>
      </c>
      <c r="R132" s="174">
        <f t="shared" si="22"/>
        <v>0</v>
      </c>
      <c r="S132" s="174">
        <v>0</v>
      </c>
      <c r="T132" s="175">
        <f t="shared" si="23"/>
        <v>0</v>
      </c>
      <c r="AR132" s="17" t="s">
        <v>308</v>
      </c>
      <c r="AT132" s="17" t="s">
        <v>217</v>
      </c>
      <c r="AU132" s="17" t="s">
        <v>9</v>
      </c>
      <c r="AY132" s="17" t="s">
        <v>215</v>
      </c>
      <c r="BE132" s="176">
        <f t="shared" si="24"/>
        <v>0</v>
      </c>
      <c r="BF132" s="176">
        <f t="shared" si="25"/>
        <v>0</v>
      </c>
      <c r="BG132" s="176">
        <f t="shared" si="26"/>
        <v>0</v>
      </c>
      <c r="BH132" s="176">
        <f t="shared" si="27"/>
        <v>0</v>
      </c>
      <c r="BI132" s="176">
        <f t="shared" si="28"/>
        <v>0</v>
      </c>
      <c r="BJ132" s="17" t="s">
        <v>9</v>
      </c>
      <c r="BK132" s="176">
        <f t="shared" si="29"/>
        <v>0</v>
      </c>
      <c r="BL132" s="17" t="s">
        <v>308</v>
      </c>
      <c r="BM132" s="17" t="s">
        <v>1698</v>
      </c>
    </row>
    <row r="133" spans="2:65" s="1" customFormat="1" ht="22.5" customHeight="1" x14ac:dyDescent="0.3">
      <c r="B133" s="164"/>
      <c r="C133" s="165" t="s">
        <v>502</v>
      </c>
      <c r="D133" s="165" t="s">
        <v>217</v>
      </c>
      <c r="E133" s="166" t="s">
        <v>1699</v>
      </c>
      <c r="F133" s="167" t="s">
        <v>1700</v>
      </c>
      <c r="G133" s="168" t="s">
        <v>855</v>
      </c>
      <c r="H133" s="169">
        <v>1</v>
      </c>
      <c r="I133" s="170"/>
      <c r="J133" s="171">
        <f t="shared" si="20"/>
        <v>0</v>
      </c>
      <c r="K133" s="167" t="s">
        <v>3</v>
      </c>
      <c r="L133" s="34"/>
      <c r="M133" s="172" t="s">
        <v>3</v>
      </c>
      <c r="N133" s="173" t="s">
        <v>44</v>
      </c>
      <c r="O133" s="35"/>
      <c r="P133" s="174">
        <f t="shared" si="21"/>
        <v>0</v>
      </c>
      <c r="Q133" s="174">
        <v>0</v>
      </c>
      <c r="R133" s="174">
        <f t="shared" si="22"/>
        <v>0</v>
      </c>
      <c r="S133" s="174">
        <v>0</v>
      </c>
      <c r="T133" s="175">
        <f t="shared" si="23"/>
        <v>0</v>
      </c>
      <c r="AR133" s="17" t="s">
        <v>308</v>
      </c>
      <c r="AT133" s="17" t="s">
        <v>217</v>
      </c>
      <c r="AU133" s="17" t="s">
        <v>9</v>
      </c>
      <c r="AY133" s="17" t="s">
        <v>215</v>
      </c>
      <c r="BE133" s="176">
        <f t="shared" si="24"/>
        <v>0</v>
      </c>
      <c r="BF133" s="176">
        <f t="shared" si="25"/>
        <v>0</v>
      </c>
      <c r="BG133" s="176">
        <f t="shared" si="26"/>
        <v>0</v>
      </c>
      <c r="BH133" s="176">
        <f t="shared" si="27"/>
        <v>0</v>
      </c>
      <c r="BI133" s="176">
        <f t="shared" si="28"/>
        <v>0</v>
      </c>
      <c r="BJ133" s="17" t="s">
        <v>9</v>
      </c>
      <c r="BK133" s="176">
        <f t="shared" si="29"/>
        <v>0</v>
      </c>
      <c r="BL133" s="17" t="s">
        <v>308</v>
      </c>
      <c r="BM133" s="17" t="s">
        <v>1701</v>
      </c>
    </row>
    <row r="134" spans="2:65" s="1" customFormat="1" ht="31.5" customHeight="1" x14ac:dyDescent="0.3">
      <c r="B134" s="164"/>
      <c r="C134" s="165" t="s">
        <v>510</v>
      </c>
      <c r="D134" s="165" t="s">
        <v>217</v>
      </c>
      <c r="E134" s="166" t="s">
        <v>1702</v>
      </c>
      <c r="F134" s="167" t="s">
        <v>1703</v>
      </c>
      <c r="G134" s="168" t="s">
        <v>855</v>
      </c>
      <c r="H134" s="169">
        <v>1</v>
      </c>
      <c r="I134" s="170"/>
      <c r="J134" s="171">
        <f t="shared" si="20"/>
        <v>0</v>
      </c>
      <c r="K134" s="167" t="s">
        <v>3</v>
      </c>
      <c r="L134" s="34"/>
      <c r="M134" s="172" t="s">
        <v>3</v>
      </c>
      <c r="N134" s="173" t="s">
        <v>44</v>
      </c>
      <c r="O134" s="35"/>
      <c r="P134" s="174">
        <f t="shared" si="21"/>
        <v>0</v>
      </c>
      <c r="Q134" s="174">
        <v>0</v>
      </c>
      <c r="R134" s="174">
        <f t="shared" si="22"/>
        <v>0</v>
      </c>
      <c r="S134" s="174">
        <v>0</v>
      </c>
      <c r="T134" s="175">
        <f t="shared" si="23"/>
        <v>0</v>
      </c>
      <c r="AR134" s="17" t="s">
        <v>308</v>
      </c>
      <c r="AT134" s="17" t="s">
        <v>217</v>
      </c>
      <c r="AU134" s="17" t="s">
        <v>9</v>
      </c>
      <c r="AY134" s="17" t="s">
        <v>215</v>
      </c>
      <c r="BE134" s="176">
        <f t="shared" si="24"/>
        <v>0</v>
      </c>
      <c r="BF134" s="176">
        <f t="shared" si="25"/>
        <v>0</v>
      </c>
      <c r="BG134" s="176">
        <f t="shared" si="26"/>
        <v>0</v>
      </c>
      <c r="BH134" s="176">
        <f t="shared" si="27"/>
        <v>0</v>
      </c>
      <c r="BI134" s="176">
        <f t="shared" si="28"/>
        <v>0</v>
      </c>
      <c r="BJ134" s="17" t="s">
        <v>9</v>
      </c>
      <c r="BK134" s="176">
        <f t="shared" si="29"/>
        <v>0</v>
      </c>
      <c r="BL134" s="17" t="s">
        <v>308</v>
      </c>
      <c r="BM134" s="17" t="s">
        <v>1704</v>
      </c>
    </row>
    <row r="135" spans="2:65" s="1" customFormat="1" ht="22.5" customHeight="1" x14ac:dyDescent="0.3">
      <c r="B135" s="164"/>
      <c r="C135" s="165" t="s">
        <v>514</v>
      </c>
      <c r="D135" s="165" t="s">
        <v>217</v>
      </c>
      <c r="E135" s="166" t="s">
        <v>1705</v>
      </c>
      <c r="F135" s="167" t="s">
        <v>1706</v>
      </c>
      <c r="G135" s="168" t="s">
        <v>855</v>
      </c>
      <c r="H135" s="169">
        <v>1</v>
      </c>
      <c r="I135" s="170"/>
      <c r="J135" s="171">
        <f t="shared" si="20"/>
        <v>0</v>
      </c>
      <c r="K135" s="167" t="s">
        <v>3</v>
      </c>
      <c r="L135" s="34"/>
      <c r="M135" s="172" t="s">
        <v>3</v>
      </c>
      <c r="N135" s="173" t="s">
        <v>44</v>
      </c>
      <c r="O135" s="35"/>
      <c r="P135" s="174">
        <f t="shared" si="21"/>
        <v>0</v>
      </c>
      <c r="Q135" s="174">
        <v>0</v>
      </c>
      <c r="R135" s="174">
        <f t="shared" si="22"/>
        <v>0</v>
      </c>
      <c r="S135" s="174">
        <v>0</v>
      </c>
      <c r="T135" s="175">
        <f t="shared" si="23"/>
        <v>0</v>
      </c>
      <c r="AR135" s="17" t="s">
        <v>308</v>
      </c>
      <c r="AT135" s="17" t="s">
        <v>217</v>
      </c>
      <c r="AU135" s="17" t="s">
        <v>9</v>
      </c>
      <c r="AY135" s="17" t="s">
        <v>215</v>
      </c>
      <c r="BE135" s="176">
        <f t="shared" si="24"/>
        <v>0</v>
      </c>
      <c r="BF135" s="176">
        <f t="shared" si="25"/>
        <v>0</v>
      </c>
      <c r="BG135" s="176">
        <f t="shared" si="26"/>
        <v>0</v>
      </c>
      <c r="BH135" s="176">
        <f t="shared" si="27"/>
        <v>0</v>
      </c>
      <c r="BI135" s="176">
        <f t="shared" si="28"/>
        <v>0</v>
      </c>
      <c r="BJ135" s="17" t="s">
        <v>9</v>
      </c>
      <c r="BK135" s="176">
        <f t="shared" si="29"/>
        <v>0</v>
      </c>
      <c r="BL135" s="17" t="s">
        <v>308</v>
      </c>
      <c r="BM135" s="17" t="s">
        <v>1707</v>
      </c>
    </row>
    <row r="136" spans="2:65" s="1" customFormat="1" ht="22.5" customHeight="1" x14ac:dyDescent="0.3">
      <c r="B136" s="164"/>
      <c r="C136" s="165" t="s">
        <v>518</v>
      </c>
      <c r="D136" s="165" t="s">
        <v>217</v>
      </c>
      <c r="E136" s="166" t="s">
        <v>1708</v>
      </c>
      <c r="F136" s="167" t="s">
        <v>1709</v>
      </c>
      <c r="G136" s="168" t="s">
        <v>855</v>
      </c>
      <c r="H136" s="169">
        <v>1</v>
      </c>
      <c r="I136" s="170"/>
      <c r="J136" s="171">
        <f t="shared" si="20"/>
        <v>0</v>
      </c>
      <c r="K136" s="167" t="s">
        <v>3</v>
      </c>
      <c r="L136" s="34"/>
      <c r="M136" s="172" t="s">
        <v>3</v>
      </c>
      <c r="N136" s="173" t="s">
        <v>44</v>
      </c>
      <c r="O136" s="35"/>
      <c r="P136" s="174">
        <f t="shared" si="21"/>
        <v>0</v>
      </c>
      <c r="Q136" s="174">
        <v>0</v>
      </c>
      <c r="R136" s="174">
        <f t="shared" si="22"/>
        <v>0</v>
      </c>
      <c r="S136" s="174">
        <v>0</v>
      </c>
      <c r="T136" s="175">
        <f t="shared" si="23"/>
        <v>0</v>
      </c>
      <c r="AR136" s="17" t="s">
        <v>308</v>
      </c>
      <c r="AT136" s="17" t="s">
        <v>217</v>
      </c>
      <c r="AU136" s="17" t="s">
        <v>9</v>
      </c>
      <c r="AY136" s="17" t="s">
        <v>215</v>
      </c>
      <c r="BE136" s="176">
        <f t="shared" si="24"/>
        <v>0</v>
      </c>
      <c r="BF136" s="176">
        <f t="shared" si="25"/>
        <v>0</v>
      </c>
      <c r="BG136" s="176">
        <f t="shared" si="26"/>
        <v>0</v>
      </c>
      <c r="BH136" s="176">
        <f t="shared" si="27"/>
        <v>0</v>
      </c>
      <c r="BI136" s="176">
        <f t="shared" si="28"/>
        <v>0</v>
      </c>
      <c r="BJ136" s="17" t="s">
        <v>9</v>
      </c>
      <c r="BK136" s="176">
        <f t="shared" si="29"/>
        <v>0</v>
      </c>
      <c r="BL136" s="17" t="s">
        <v>308</v>
      </c>
      <c r="BM136" s="17" t="s">
        <v>1710</v>
      </c>
    </row>
    <row r="137" spans="2:65" s="1" customFormat="1" ht="22.5" customHeight="1" x14ac:dyDescent="0.3">
      <c r="B137" s="164"/>
      <c r="C137" s="165" t="s">
        <v>526</v>
      </c>
      <c r="D137" s="165" t="s">
        <v>217</v>
      </c>
      <c r="E137" s="166" t="s">
        <v>1711</v>
      </c>
      <c r="F137" s="167" t="s">
        <v>1712</v>
      </c>
      <c r="G137" s="168" t="s">
        <v>855</v>
      </c>
      <c r="H137" s="169">
        <v>2</v>
      </c>
      <c r="I137" s="170"/>
      <c r="J137" s="171">
        <f t="shared" si="20"/>
        <v>0</v>
      </c>
      <c r="K137" s="167" t="s">
        <v>3</v>
      </c>
      <c r="L137" s="34"/>
      <c r="M137" s="172" t="s">
        <v>3</v>
      </c>
      <c r="N137" s="173" t="s">
        <v>44</v>
      </c>
      <c r="O137" s="35"/>
      <c r="P137" s="174">
        <f t="shared" si="21"/>
        <v>0</v>
      </c>
      <c r="Q137" s="174">
        <v>0</v>
      </c>
      <c r="R137" s="174">
        <f t="shared" si="22"/>
        <v>0</v>
      </c>
      <c r="S137" s="174">
        <v>0</v>
      </c>
      <c r="T137" s="175">
        <f t="shared" si="23"/>
        <v>0</v>
      </c>
      <c r="AR137" s="17" t="s">
        <v>308</v>
      </c>
      <c r="AT137" s="17" t="s">
        <v>217</v>
      </c>
      <c r="AU137" s="17" t="s">
        <v>9</v>
      </c>
      <c r="AY137" s="17" t="s">
        <v>215</v>
      </c>
      <c r="BE137" s="176">
        <f t="shared" si="24"/>
        <v>0</v>
      </c>
      <c r="BF137" s="176">
        <f t="shared" si="25"/>
        <v>0</v>
      </c>
      <c r="BG137" s="176">
        <f t="shared" si="26"/>
        <v>0</v>
      </c>
      <c r="BH137" s="176">
        <f t="shared" si="27"/>
        <v>0</v>
      </c>
      <c r="BI137" s="176">
        <f t="shared" si="28"/>
        <v>0</v>
      </c>
      <c r="BJ137" s="17" t="s">
        <v>9</v>
      </c>
      <c r="BK137" s="176">
        <f t="shared" si="29"/>
        <v>0</v>
      </c>
      <c r="BL137" s="17" t="s">
        <v>308</v>
      </c>
      <c r="BM137" s="17" t="s">
        <v>1713</v>
      </c>
    </row>
    <row r="138" spans="2:65" s="1" customFormat="1" ht="22.5" customHeight="1" x14ac:dyDescent="0.3">
      <c r="B138" s="164"/>
      <c r="C138" s="165" t="s">
        <v>531</v>
      </c>
      <c r="D138" s="165" t="s">
        <v>217</v>
      </c>
      <c r="E138" s="166" t="s">
        <v>1714</v>
      </c>
      <c r="F138" s="167" t="s">
        <v>1715</v>
      </c>
      <c r="G138" s="168" t="s">
        <v>855</v>
      </c>
      <c r="H138" s="169">
        <v>5</v>
      </c>
      <c r="I138" s="170"/>
      <c r="J138" s="171">
        <f t="shared" si="20"/>
        <v>0</v>
      </c>
      <c r="K138" s="167" t="s">
        <v>3</v>
      </c>
      <c r="L138" s="34"/>
      <c r="M138" s="172" t="s">
        <v>3</v>
      </c>
      <c r="N138" s="173" t="s">
        <v>44</v>
      </c>
      <c r="O138" s="35"/>
      <c r="P138" s="174">
        <f t="shared" si="21"/>
        <v>0</v>
      </c>
      <c r="Q138" s="174">
        <v>0</v>
      </c>
      <c r="R138" s="174">
        <f t="shared" si="22"/>
        <v>0</v>
      </c>
      <c r="S138" s="174">
        <v>0</v>
      </c>
      <c r="T138" s="175">
        <f t="shared" si="23"/>
        <v>0</v>
      </c>
      <c r="AR138" s="17" t="s">
        <v>308</v>
      </c>
      <c r="AT138" s="17" t="s">
        <v>217</v>
      </c>
      <c r="AU138" s="17" t="s">
        <v>9</v>
      </c>
      <c r="AY138" s="17" t="s">
        <v>215</v>
      </c>
      <c r="BE138" s="176">
        <f t="shared" si="24"/>
        <v>0</v>
      </c>
      <c r="BF138" s="176">
        <f t="shared" si="25"/>
        <v>0</v>
      </c>
      <c r="BG138" s="176">
        <f t="shared" si="26"/>
        <v>0</v>
      </c>
      <c r="BH138" s="176">
        <f t="shared" si="27"/>
        <v>0</v>
      </c>
      <c r="BI138" s="176">
        <f t="shared" si="28"/>
        <v>0</v>
      </c>
      <c r="BJ138" s="17" t="s">
        <v>9</v>
      </c>
      <c r="BK138" s="176">
        <f t="shared" si="29"/>
        <v>0</v>
      </c>
      <c r="BL138" s="17" t="s">
        <v>308</v>
      </c>
      <c r="BM138" s="17" t="s">
        <v>1716</v>
      </c>
    </row>
    <row r="139" spans="2:65" s="1" customFormat="1" ht="22.5" customHeight="1" x14ac:dyDescent="0.3">
      <c r="B139" s="164"/>
      <c r="C139" s="165" t="s">
        <v>536</v>
      </c>
      <c r="D139" s="165" t="s">
        <v>217</v>
      </c>
      <c r="E139" s="166" t="s">
        <v>1717</v>
      </c>
      <c r="F139" s="167" t="s">
        <v>1718</v>
      </c>
      <c r="G139" s="168" t="s">
        <v>311</v>
      </c>
      <c r="H139" s="169">
        <v>5</v>
      </c>
      <c r="I139" s="170"/>
      <c r="J139" s="171">
        <f t="shared" si="20"/>
        <v>0</v>
      </c>
      <c r="K139" s="167" t="s">
        <v>3</v>
      </c>
      <c r="L139" s="34"/>
      <c r="M139" s="172" t="s">
        <v>3</v>
      </c>
      <c r="N139" s="173" t="s">
        <v>44</v>
      </c>
      <c r="O139" s="35"/>
      <c r="P139" s="174">
        <f t="shared" si="21"/>
        <v>0</v>
      </c>
      <c r="Q139" s="174">
        <v>0</v>
      </c>
      <c r="R139" s="174">
        <f t="shared" si="22"/>
        <v>0</v>
      </c>
      <c r="S139" s="174">
        <v>0</v>
      </c>
      <c r="T139" s="175">
        <f t="shared" si="23"/>
        <v>0</v>
      </c>
      <c r="AR139" s="17" t="s">
        <v>308</v>
      </c>
      <c r="AT139" s="17" t="s">
        <v>217</v>
      </c>
      <c r="AU139" s="17" t="s">
        <v>9</v>
      </c>
      <c r="AY139" s="17" t="s">
        <v>215</v>
      </c>
      <c r="BE139" s="176">
        <f t="shared" si="24"/>
        <v>0</v>
      </c>
      <c r="BF139" s="176">
        <f t="shared" si="25"/>
        <v>0</v>
      </c>
      <c r="BG139" s="176">
        <f t="shared" si="26"/>
        <v>0</v>
      </c>
      <c r="BH139" s="176">
        <f t="shared" si="27"/>
        <v>0</v>
      </c>
      <c r="BI139" s="176">
        <f t="shared" si="28"/>
        <v>0</v>
      </c>
      <c r="BJ139" s="17" t="s">
        <v>9</v>
      </c>
      <c r="BK139" s="176">
        <f t="shared" si="29"/>
        <v>0</v>
      </c>
      <c r="BL139" s="17" t="s">
        <v>308</v>
      </c>
      <c r="BM139" s="17" t="s">
        <v>1719</v>
      </c>
    </row>
    <row r="140" spans="2:65" s="1" customFormat="1" ht="22.5" customHeight="1" x14ac:dyDescent="0.3">
      <c r="B140" s="164"/>
      <c r="C140" s="165" t="s">
        <v>541</v>
      </c>
      <c r="D140" s="165" t="s">
        <v>217</v>
      </c>
      <c r="E140" s="166" t="s">
        <v>1720</v>
      </c>
      <c r="F140" s="167" t="s">
        <v>1721</v>
      </c>
      <c r="G140" s="168" t="s">
        <v>311</v>
      </c>
      <c r="H140" s="169">
        <v>1</v>
      </c>
      <c r="I140" s="170"/>
      <c r="J140" s="171">
        <f t="shared" si="20"/>
        <v>0</v>
      </c>
      <c r="K140" s="167" t="s">
        <v>3</v>
      </c>
      <c r="L140" s="34"/>
      <c r="M140" s="172" t="s">
        <v>3</v>
      </c>
      <c r="N140" s="173" t="s">
        <v>44</v>
      </c>
      <c r="O140" s="35"/>
      <c r="P140" s="174">
        <f t="shared" si="21"/>
        <v>0</v>
      </c>
      <c r="Q140" s="174">
        <v>0</v>
      </c>
      <c r="R140" s="174">
        <f t="shared" si="22"/>
        <v>0</v>
      </c>
      <c r="S140" s="174">
        <v>0</v>
      </c>
      <c r="T140" s="175">
        <f t="shared" si="23"/>
        <v>0</v>
      </c>
      <c r="AR140" s="17" t="s">
        <v>308</v>
      </c>
      <c r="AT140" s="17" t="s">
        <v>217</v>
      </c>
      <c r="AU140" s="17" t="s">
        <v>9</v>
      </c>
      <c r="AY140" s="17" t="s">
        <v>215</v>
      </c>
      <c r="BE140" s="176">
        <f t="shared" si="24"/>
        <v>0</v>
      </c>
      <c r="BF140" s="176">
        <f t="shared" si="25"/>
        <v>0</v>
      </c>
      <c r="BG140" s="176">
        <f t="shared" si="26"/>
        <v>0</v>
      </c>
      <c r="BH140" s="176">
        <f t="shared" si="27"/>
        <v>0</v>
      </c>
      <c r="BI140" s="176">
        <f t="shared" si="28"/>
        <v>0</v>
      </c>
      <c r="BJ140" s="17" t="s">
        <v>9</v>
      </c>
      <c r="BK140" s="176">
        <f t="shared" si="29"/>
        <v>0</v>
      </c>
      <c r="BL140" s="17" t="s">
        <v>308</v>
      </c>
      <c r="BM140" s="17" t="s">
        <v>1722</v>
      </c>
    </row>
    <row r="141" spans="2:65" s="1" customFormat="1" ht="22.5" customHeight="1" x14ac:dyDescent="0.3">
      <c r="B141" s="164"/>
      <c r="C141" s="165" t="s">
        <v>564</v>
      </c>
      <c r="D141" s="165" t="s">
        <v>217</v>
      </c>
      <c r="E141" s="166" t="s">
        <v>1723</v>
      </c>
      <c r="F141" s="167" t="s">
        <v>1724</v>
      </c>
      <c r="G141" s="168" t="s">
        <v>311</v>
      </c>
      <c r="H141" s="169">
        <v>2</v>
      </c>
      <c r="I141" s="170"/>
      <c r="J141" s="171">
        <f t="shared" si="20"/>
        <v>0</v>
      </c>
      <c r="K141" s="167" t="s">
        <v>3</v>
      </c>
      <c r="L141" s="34"/>
      <c r="M141" s="172" t="s">
        <v>3</v>
      </c>
      <c r="N141" s="173" t="s">
        <v>44</v>
      </c>
      <c r="O141" s="35"/>
      <c r="P141" s="174">
        <f t="shared" si="21"/>
        <v>0</v>
      </c>
      <c r="Q141" s="174">
        <v>0</v>
      </c>
      <c r="R141" s="174">
        <f t="shared" si="22"/>
        <v>0</v>
      </c>
      <c r="S141" s="174">
        <v>0</v>
      </c>
      <c r="T141" s="175">
        <f t="shared" si="23"/>
        <v>0</v>
      </c>
      <c r="AR141" s="17" t="s">
        <v>308</v>
      </c>
      <c r="AT141" s="17" t="s">
        <v>217</v>
      </c>
      <c r="AU141" s="17" t="s">
        <v>9</v>
      </c>
      <c r="AY141" s="17" t="s">
        <v>215</v>
      </c>
      <c r="BE141" s="176">
        <f t="shared" si="24"/>
        <v>0</v>
      </c>
      <c r="BF141" s="176">
        <f t="shared" si="25"/>
        <v>0</v>
      </c>
      <c r="BG141" s="176">
        <f t="shared" si="26"/>
        <v>0</v>
      </c>
      <c r="BH141" s="176">
        <f t="shared" si="27"/>
        <v>0</v>
      </c>
      <c r="BI141" s="176">
        <f t="shared" si="28"/>
        <v>0</v>
      </c>
      <c r="BJ141" s="17" t="s">
        <v>9</v>
      </c>
      <c r="BK141" s="176">
        <f t="shared" si="29"/>
        <v>0</v>
      </c>
      <c r="BL141" s="17" t="s">
        <v>308</v>
      </c>
      <c r="BM141" s="17" t="s">
        <v>1725</v>
      </c>
    </row>
    <row r="142" spans="2:65" s="1" customFormat="1" ht="22.5" customHeight="1" x14ac:dyDescent="0.3">
      <c r="B142" s="164"/>
      <c r="C142" s="165" t="s">
        <v>574</v>
      </c>
      <c r="D142" s="165" t="s">
        <v>217</v>
      </c>
      <c r="E142" s="166" t="s">
        <v>1726</v>
      </c>
      <c r="F142" s="167" t="s">
        <v>1727</v>
      </c>
      <c r="G142" s="168" t="s">
        <v>311</v>
      </c>
      <c r="H142" s="169">
        <v>5</v>
      </c>
      <c r="I142" s="170"/>
      <c r="J142" s="171">
        <f t="shared" si="20"/>
        <v>0</v>
      </c>
      <c r="K142" s="167" t="s">
        <v>3</v>
      </c>
      <c r="L142" s="34"/>
      <c r="M142" s="172" t="s">
        <v>3</v>
      </c>
      <c r="N142" s="173" t="s">
        <v>44</v>
      </c>
      <c r="O142" s="35"/>
      <c r="P142" s="174">
        <f t="shared" si="21"/>
        <v>0</v>
      </c>
      <c r="Q142" s="174">
        <v>0</v>
      </c>
      <c r="R142" s="174">
        <f t="shared" si="22"/>
        <v>0</v>
      </c>
      <c r="S142" s="174">
        <v>0</v>
      </c>
      <c r="T142" s="175">
        <f t="shared" si="23"/>
        <v>0</v>
      </c>
      <c r="AR142" s="17" t="s">
        <v>308</v>
      </c>
      <c r="AT142" s="17" t="s">
        <v>217</v>
      </c>
      <c r="AU142" s="17" t="s">
        <v>9</v>
      </c>
      <c r="AY142" s="17" t="s">
        <v>215</v>
      </c>
      <c r="BE142" s="176">
        <f t="shared" si="24"/>
        <v>0</v>
      </c>
      <c r="BF142" s="176">
        <f t="shared" si="25"/>
        <v>0</v>
      </c>
      <c r="BG142" s="176">
        <f t="shared" si="26"/>
        <v>0</v>
      </c>
      <c r="BH142" s="176">
        <f t="shared" si="27"/>
        <v>0</v>
      </c>
      <c r="BI142" s="176">
        <f t="shared" si="28"/>
        <v>0</v>
      </c>
      <c r="BJ142" s="17" t="s">
        <v>9</v>
      </c>
      <c r="BK142" s="176">
        <f t="shared" si="29"/>
        <v>0</v>
      </c>
      <c r="BL142" s="17" t="s">
        <v>308</v>
      </c>
      <c r="BM142" s="17" t="s">
        <v>1728</v>
      </c>
    </row>
    <row r="143" spans="2:65" s="1" customFormat="1" ht="22.5" customHeight="1" x14ac:dyDescent="0.3">
      <c r="B143" s="164"/>
      <c r="C143" s="165" t="s">
        <v>578</v>
      </c>
      <c r="D143" s="165" t="s">
        <v>217</v>
      </c>
      <c r="E143" s="166" t="s">
        <v>1729</v>
      </c>
      <c r="F143" s="167" t="s">
        <v>1730</v>
      </c>
      <c r="G143" s="168" t="s">
        <v>250</v>
      </c>
      <c r="H143" s="169">
        <v>0.34100000000000003</v>
      </c>
      <c r="I143" s="170"/>
      <c r="J143" s="171">
        <f t="shared" si="20"/>
        <v>0</v>
      </c>
      <c r="K143" s="167" t="s">
        <v>3</v>
      </c>
      <c r="L143" s="34"/>
      <c r="M143" s="172" t="s">
        <v>3</v>
      </c>
      <c r="N143" s="173" t="s">
        <v>44</v>
      </c>
      <c r="O143" s="35"/>
      <c r="P143" s="174">
        <f t="shared" si="21"/>
        <v>0</v>
      </c>
      <c r="Q143" s="174">
        <v>0</v>
      </c>
      <c r="R143" s="174">
        <f t="shared" si="22"/>
        <v>0</v>
      </c>
      <c r="S143" s="174">
        <v>0</v>
      </c>
      <c r="T143" s="175">
        <f t="shared" si="23"/>
        <v>0</v>
      </c>
      <c r="AR143" s="17" t="s">
        <v>308</v>
      </c>
      <c r="AT143" s="17" t="s">
        <v>217</v>
      </c>
      <c r="AU143" s="17" t="s">
        <v>9</v>
      </c>
      <c r="AY143" s="17" t="s">
        <v>215</v>
      </c>
      <c r="BE143" s="176">
        <f t="shared" si="24"/>
        <v>0</v>
      </c>
      <c r="BF143" s="176">
        <f t="shared" si="25"/>
        <v>0</v>
      </c>
      <c r="BG143" s="176">
        <f t="shared" si="26"/>
        <v>0</v>
      </c>
      <c r="BH143" s="176">
        <f t="shared" si="27"/>
        <v>0</v>
      </c>
      <c r="BI143" s="176">
        <f t="shared" si="28"/>
        <v>0</v>
      </c>
      <c r="BJ143" s="17" t="s">
        <v>9</v>
      </c>
      <c r="BK143" s="176">
        <f t="shared" si="29"/>
        <v>0</v>
      </c>
      <c r="BL143" s="17" t="s">
        <v>308</v>
      </c>
      <c r="BM143" s="17" t="s">
        <v>1731</v>
      </c>
    </row>
    <row r="144" spans="2:65" s="10" customFormat="1" ht="37.35" customHeight="1" x14ac:dyDescent="0.35">
      <c r="B144" s="150"/>
      <c r="D144" s="161" t="s">
        <v>72</v>
      </c>
      <c r="E144" s="227" t="s">
        <v>1732</v>
      </c>
      <c r="F144" s="227" t="s">
        <v>1733</v>
      </c>
      <c r="I144" s="153"/>
      <c r="J144" s="228">
        <f>BK144</f>
        <v>0</v>
      </c>
      <c r="L144" s="150"/>
      <c r="M144" s="155"/>
      <c r="N144" s="156"/>
      <c r="O144" s="156"/>
      <c r="P144" s="157">
        <f>SUM(P145:P146)</f>
        <v>0</v>
      </c>
      <c r="Q144" s="156"/>
      <c r="R144" s="157">
        <f>SUM(R145:R146)</f>
        <v>0</v>
      </c>
      <c r="S144" s="156"/>
      <c r="T144" s="158">
        <f>SUM(T145:T146)</f>
        <v>0</v>
      </c>
      <c r="AR144" s="151" t="s">
        <v>81</v>
      </c>
      <c r="AT144" s="159" t="s">
        <v>72</v>
      </c>
      <c r="AU144" s="159" t="s">
        <v>73</v>
      </c>
      <c r="AY144" s="151" t="s">
        <v>215</v>
      </c>
      <c r="BK144" s="160">
        <f>SUM(BK145:BK146)</f>
        <v>0</v>
      </c>
    </row>
    <row r="145" spans="2:65" s="1" customFormat="1" ht="31.5" customHeight="1" x14ac:dyDescent="0.3">
      <c r="B145" s="164"/>
      <c r="C145" s="165" t="s">
        <v>582</v>
      </c>
      <c r="D145" s="165" t="s">
        <v>217</v>
      </c>
      <c r="E145" s="166" t="s">
        <v>1734</v>
      </c>
      <c r="F145" s="167" t="s">
        <v>1735</v>
      </c>
      <c r="G145" s="168" t="s">
        <v>855</v>
      </c>
      <c r="H145" s="169">
        <v>5</v>
      </c>
      <c r="I145" s="170"/>
      <c r="J145" s="171">
        <f>ROUND(I145*H145,0)</f>
        <v>0</v>
      </c>
      <c r="K145" s="167" t="s">
        <v>3</v>
      </c>
      <c r="L145" s="34"/>
      <c r="M145" s="172" t="s">
        <v>3</v>
      </c>
      <c r="N145" s="173" t="s">
        <v>44</v>
      </c>
      <c r="O145" s="35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AR145" s="17" t="s">
        <v>308</v>
      </c>
      <c r="AT145" s="17" t="s">
        <v>217</v>
      </c>
      <c r="AU145" s="17" t="s">
        <v>9</v>
      </c>
      <c r="AY145" s="17" t="s">
        <v>215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9</v>
      </c>
      <c r="BK145" s="176">
        <f>ROUND(I145*H145,0)</f>
        <v>0</v>
      </c>
      <c r="BL145" s="17" t="s">
        <v>308</v>
      </c>
      <c r="BM145" s="17" t="s">
        <v>1736</v>
      </c>
    </row>
    <row r="146" spans="2:65" s="1" customFormat="1" ht="22.5" customHeight="1" x14ac:dyDescent="0.3">
      <c r="B146" s="164"/>
      <c r="C146" s="165" t="s">
        <v>587</v>
      </c>
      <c r="D146" s="165" t="s">
        <v>217</v>
      </c>
      <c r="E146" s="166" t="s">
        <v>1737</v>
      </c>
      <c r="F146" s="167" t="s">
        <v>1738</v>
      </c>
      <c r="G146" s="168" t="s">
        <v>250</v>
      </c>
      <c r="H146" s="169">
        <v>9.2999999999999999E-2</v>
      </c>
      <c r="I146" s="170"/>
      <c r="J146" s="171">
        <f>ROUND(I146*H146,0)</f>
        <v>0</v>
      </c>
      <c r="K146" s="167" t="s">
        <v>3</v>
      </c>
      <c r="L146" s="34"/>
      <c r="M146" s="172" t="s">
        <v>3</v>
      </c>
      <c r="N146" s="173" t="s">
        <v>44</v>
      </c>
      <c r="O146" s="35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AR146" s="17" t="s">
        <v>308</v>
      </c>
      <c r="AT146" s="17" t="s">
        <v>217</v>
      </c>
      <c r="AU146" s="17" t="s">
        <v>9</v>
      </c>
      <c r="AY146" s="17" t="s">
        <v>215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9</v>
      </c>
      <c r="BK146" s="176">
        <f>ROUND(I146*H146,0)</f>
        <v>0</v>
      </c>
      <c r="BL146" s="17" t="s">
        <v>308</v>
      </c>
      <c r="BM146" s="17" t="s">
        <v>1739</v>
      </c>
    </row>
    <row r="147" spans="2:65" s="10" customFormat="1" ht="37.35" customHeight="1" x14ac:dyDescent="0.35">
      <c r="B147" s="150"/>
      <c r="D147" s="161" t="s">
        <v>72</v>
      </c>
      <c r="E147" s="227" t="s">
        <v>1740</v>
      </c>
      <c r="F147" s="227" t="s">
        <v>1741</v>
      </c>
      <c r="I147" s="153"/>
      <c r="J147" s="228">
        <f>BK147</f>
        <v>0</v>
      </c>
      <c r="L147" s="150"/>
      <c r="M147" s="155"/>
      <c r="N147" s="156"/>
      <c r="O147" s="156"/>
      <c r="P147" s="157">
        <f>P148</f>
        <v>0</v>
      </c>
      <c r="Q147" s="156"/>
      <c r="R147" s="157">
        <f>R148</f>
        <v>0</v>
      </c>
      <c r="S147" s="156"/>
      <c r="T147" s="158">
        <f>T148</f>
        <v>0</v>
      </c>
      <c r="AR147" s="151" t="s">
        <v>222</v>
      </c>
      <c r="AT147" s="159" t="s">
        <v>72</v>
      </c>
      <c r="AU147" s="159" t="s">
        <v>73</v>
      </c>
      <c r="AY147" s="151" t="s">
        <v>215</v>
      </c>
      <c r="BK147" s="160">
        <f>BK148</f>
        <v>0</v>
      </c>
    </row>
    <row r="148" spans="2:65" s="1" customFormat="1" ht="22.5" customHeight="1" x14ac:dyDescent="0.3">
      <c r="B148" s="164"/>
      <c r="C148" s="165" t="s">
        <v>591</v>
      </c>
      <c r="D148" s="165" t="s">
        <v>217</v>
      </c>
      <c r="E148" s="166" t="s">
        <v>1742</v>
      </c>
      <c r="F148" s="167" t="s">
        <v>1743</v>
      </c>
      <c r="G148" s="168" t="s">
        <v>1744</v>
      </c>
      <c r="H148" s="169">
        <v>30</v>
      </c>
      <c r="I148" s="170"/>
      <c r="J148" s="171">
        <f>ROUND(I148*H148,0)</f>
        <v>0</v>
      </c>
      <c r="K148" s="167" t="s">
        <v>3</v>
      </c>
      <c r="L148" s="34"/>
      <c r="M148" s="172" t="s">
        <v>3</v>
      </c>
      <c r="N148" s="229" t="s">
        <v>44</v>
      </c>
      <c r="O148" s="224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17" t="s">
        <v>1745</v>
      </c>
      <c r="AT148" s="17" t="s">
        <v>217</v>
      </c>
      <c r="AU148" s="17" t="s">
        <v>9</v>
      </c>
      <c r="AY148" s="17" t="s">
        <v>215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9</v>
      </c>
      <c r="BK148" s="176">
        <f>ROUND(I148*H148,0)</f>
        <v>0</v>
      </c>
      <c r="BL148" s="17" t="s">
        <v>1745</v>
      </c>
      <c r="BM148" s="17" t="s">
        <v>1746</v>
      </c>
    </row>
    <row r="149" spans="2:65" s="1" customFormat="1" ht="6.95" customHeight="1" x14ac:dyDescent="0.3">
      <c r="B149" s="49"/>
      <c r="C149" s="50"/>
      <c r="D149" s="50"/>
      <c r="E149" s="50"/>
      <c r="F149" s="50"/>
      <c r="G149" s="50"/>
      <c r="H149" s="50"/>
      <c r="I149" s="117"/>
      <c r="J149" s="50"/>
      <c r="K149" s="50"/>
      <c r="L149" s="34"/>
    </row>
  </sheetData>
  <autoFilter ref="C83:K83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0"/>
  <sheetViews>
    <sheetView showGridLines="0" tabSelected="1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33"/>
      <c r="C1" s="233"/>
      <c r="D1" s="232" t="s">
        <v>1</v>
      </c>
      <c r="E1" s="233"/>
      <c r="F1" s="234" t="s">
        <v>2052</v>
      </c>
      <c r="G1" s="357" t="s">
        <v>2053</v>
      </c>
      <c r="H1" s="357"/>
      <c r="I1" s="239"/>
      <c r="J1" s="234" t="s">
        <v>2054</v>
      </c>
      <c r="K1" s="232" t="s">
        <v>96</v>
      </c>
      <c r="L1" s="234" t="s">
        <v>2055</v>
      </c>
      <c r="M1" s="234"/>
      <c r="N1" s="234"/>
      <c r="O1" s="234"/>
      <c r="P1" s="234"/>
      <c r="Q1" s="234"/>
      <c r="R1" s="234"/>
      <c r="S1" s="234"/>
      <c r="T1" s="234"/>
      <c r="U1" s="230"/>
      <c r="V1" s="23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21" t="s">
        <v>6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87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81</v>
      </c>
    </row>
    <row r="4" spans="1:70" ht="36.950000000000003" customHeight="1" x14ac:dyDescent="0.3">
      <c r="B4" s="21"/>
      <c r="C4" s="22"/>
      <c r="D4" s="23" t="s">
        <v>103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ht="15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358" t="str">
        <f>'Rekapitulace stavby'!K6</f>
        <v>Rekonstrukce školy J.A.Komenského pro účely MÚ ve D.K.n.L.</v>
      </c>
      <c r="F7" s="349"/>
      <c r="G7" s="349"/>
      <c r="H7" s="349"/>
      <c r="I7" s="94"/>
      <c r="J7" s="22"/>
      <c r="K7" s="24"/>
    </row>
    <row r="8" spans="1:70" s="1" customFormat="1" ht="15" x14ac:dyDescent="0.3">
      <c r="B8" s="34"/>
      <c r="C8" s="35"/>
      <c r="D8" s="30" t="s">
        <v>115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359" t="s">
        <v>1747</v>
      </c>
      <c r="F9" s="334"/>
      <c r="G9" s="334"/>
      <c r="H9" s="334"/>
      <c r="I9" s="9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1561</v>
      </c>
      <c r="G12" s="35"/>
      <c r="H12" s="35"/>
      <c r="I12" s="96" t="s">
        <v>24</v>
      </c>
      <c r="J12" s="97" t="str">
        <f>'Rekapitulace stavby'!AN8</f>
        <v>10.08.2016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28" t="str">
        <f>IF('Rekapitulace stavby'!E11="","",'Rekapitulace stavby'!E11)</f>
        <v>Město Dvůr Králové n.L., nám. TGM 38</v>
      </c>
      <c r="F15" s="35"/>
      <c r="G15" s="35"/>
      <c r="H15" s="35"/>
      <c r="I15" s="96" t="s">
        <v>31</v>
      </c>
      <c r="J15" s="28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tr">
        <f>IF('Rekapitulace stavby'!AN16="","",'Rekapitulace stavby'!AN16)</f>
        <v/>
      </c>
      <c r="K20" s="38"/>
    </row>
    <row r="21" spans="2:11" s="1" customFormat="1" ht="18" customHeight="1" x14ac:dyDescent="0.3">
      <c r="B21" s="34"/>
      <c r="C21" s="35"/>
      <c r="D21" s="35"/>
      <c r="E21" s="28" t="str">
        <f>IF('Rekapitulace stavby'!E17="","",'Rekapitulace stavby'!E17)</f>
        <v>Projektis spol. s r.o., Legionářská 562, D.K.n.L.</v>
      </c>
      <c r="F21" s="35"/>
      <c r="G21" s="35"/>
      <c r="H21" s="35"/>
      <c r="I21" s="96" t="s">
        <v>31</v>
      </c>
      <c r="J21" s="28" t="str">
        <f>IF('Rekapitulace stavby'!AN17="","",'Rekapitulace stavby'!AN17)</f>
        <v/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352" t="s">
        <v>3</v>
      </c>
      <c r="F24" s="360"/>
      <c r="G24" s="360"/>
      <c r="H24" s="360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39</v>
      </c>
      <c r="E27" s="35"/>
      <c r="F27" s="35"/>
      <c r="G27" s="35"/>
      <c r="H27" s="35"/>
      <c r="I27" s="95"/>
      <c r="J27" s="106">
        <f>ROUND(J83,0)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41</v>
      </c>
      <c r="G29" s="35"/>
      <c r="H29" s="35"/>
      <c r="I29" s="107" t="s">
        <v>40</v>
      </c>
      <c r="J29" s="39" t="s">
        <v>42</v>
      </c>
      <c r="K29" s="38"/>
    </row>
    <row r="30" spans="2:11" s="1" customFormat="1" ht="14.45" customHeight="1" x14ac:dyDescent="0.3">
      <c r="B30" s="34"/>
      <c r="C30" s="35"/>
      <c r="D30" s="42" t="s">
        <v>43</v>
      </c>
      <c r="E30" s="42" t="s">
        <v>44</v>
      </c>
      <c r="F30" s="108">
        <f>ROUND(SUM(BE83:BE139), 0)</f>
        <v>0</v>
      </c>
      <c r="G30" s="35"/>
      <c r="H30" s="35"/>
      <c r="I30" s="109">
        <v>0.21</v>
      </c>
      <c r="J30" s="108">
        <f>ROUND(ROUND((SUM(BE83:BE139)),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45</v>
      </c>
      <c r="F31" s="108">
        <f>ROUND(SUM(BF83:BF139), 0)</f>
        <v>0</v>
      </c>
      <c r="G31" s="35"/>
      <c r="H31" s="35"/>
      <c r="I31" s="109">
        <v>0.15</v>
      </c>
      <c r="J31" s="108">
        <f>ROUND(ROUND((SUM(BF83:BF139)),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46</v>
      </c>
      <c r="F32" s="108">
        <f>ROUND(SUM(BG83:BG139),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47</v>
      </c>
      <c r="F33" s="108">
        <f>ROUND(SUM(BH83:BH139),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48</v>
      </c>
      <c r="F34" s="108">
        <f>ROUND(SUM(BI83:BI139),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49</v>
      </c>
      <c r="E36" s="64"/>
      <c r="F36" s="64"/>
      <c r="G36" s="112" t="s">
        <v>50</v>
      </c>
      <c r="H36" s="113" t="s">
        <v>51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170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358" t="str">
        <f>E7</f>
        <v>Rekonstrukce školy J.A.Komenského pro účely MÚ ve D.K.n.L.</v>
      </c>
      <c r="F45" s="334"/>
      <c r="G45" s="334"/>
      <c r="H45" s="334"/>
      <c r="I45" s="95"/>
      <c r="J45" s="35"/>
      <c r="K45" s="38"/>
    </row>
    <row r="46" spans="2:11" s="1" customFormat="1" ht="14.45" customHeight="1" x14ac:dyDescent="0.3">
      <c r="B46" s="34"/>
      <c r="C46" s="30" t="s">
        <v>115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359" t="str">
        <f>E9</f>
        <v>1c - ústřední vytápění</v>
      </c>
      <c r="F47" s="334"/>
      <c r="G47" s="334"/>
      <c r="H47" s="334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 xml:space="preserve"> </v>
      </c>
      <c r="G49" s="35"/>
      <c r="H49" s="35"/>
      <c r="I49" s="96" t="s">
        <v>24</v>
      </c>
      <c r="J49" s="97" t="str">
        <f>IF(J12="","",J12)</f>
        <v>10.08.2016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ht="15" x14ac:dyDescent="0.3">
      <c r="B51" s="34"/>
      <c r="C51" s="30" t="s">
        <v>28</v>
      </c>
      <c r="D51" s="35"/>
      <c r="E51" s="35"/>
      <c r="F51" s="28" t="str">
        <f>E15</f>
        <v>Město Dvůr Králové n.L., nám. TGM 38</v>
      </c>
      <c r="G51" s="35"/>
      <c r="H51" s="35"/>
      <c r="I51" s="96" t="s">
        <v>34</v>
      </c>
      <c r="J51" s="28" t="str">
        <f>E21</f>
        <v>Projektis spol. s r.o., Legionářská 562, D.K.n.L.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171</v>
      </c>
      <c r="D54" s="110"/>
      <c r="E54" s="110"/>
      <c r="F54" s="110"/>
      <c r="G54" s="110"/>
      <c r="H54" s="110"/>
      <c r="I54" s="121"/>
      <c r="J54" s="122" t="s">
        <v>172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173</v>
      </c>
      <c r="D56" s="35"/>
      <c r="E56" s="35"/>
      <c r="F56" s="35"/>
      <c r="G56" s="35"/>
      <c r="H56" s="35"/>
      <c r="I56" s="95"/>
      <c r="J56" s="106">
        <f>J83</f>
        <v>0</v>
      </c>
      <c r="K56" s="38"/>
      <c r="AU56" s="17" t="s">
        <v>174</v>
      </c>
    </row>
    <row r="57" spans="2:47" s="7" customFormat="1" ht="24.95" customHeight="1" x14ac:dyDescent="0.3">
      <c r="B57" s="125"/>
      <c r="C57" s="126"/>
      <c r="D57" s="127" t="s">
        <v>175</v>
      </c>
      <c r="E57" s="128"/>
      <c r="F57" s="128"/>
      <c r="G57" s="128"/>
      <c r="H57" s="128"/>
      <c r="I57" s="129"/>
      <c r="J57" s="130">
        <f>J84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1562</v>
      </c>
      <c r="E58" s="135"/>
      <c r="F58" s="135"/>
      <c r="G58" s="135"/>
      <c r="H58" s="135"/>
      <c r="I58" s="136"/>
      <c r="J58" s="137">
        <f>J85</f>
        <v>0</v>
      </c>
      <c r="K58" s="138"/>
    </row>
    <row r="59" spans="2:47" s="7" customFormat="1" ht="24.95" customHeight="1" x14ac:dyDescent="0.3">
      <c r="B59" s="125"/>
      <c r="C59" s="126"/>
      <c r="D59" s="127" t="s">
        <v>1748</v>
      </c>
      <c r="E59" s="128"/>
      <c r="F59" s="128"/>
      <c r="G59" s="128"/>
      <c r="H59" s="128"/>
      <c r="I59" s="129"/>
      <c r="J59" s="130">
        <f>J88</f>
        <v>0</v>
      </c>
      <c r="K59" s="131"/>
    </row>
    <row r="60" spans="2:47" s="7" customFormat="1" ht="24.95" customHeight="1" x14ac:dyDescent="0.3">
      <c r="B60" s="125"/>
      <c r="C60" s="126"/>
      <c r="D60" s="127" t="s">
        <v>1749</v>
      </c>
      <c r="E60" s="128"/>
      <c r="F60" s="128"/>
      <c r="G60" s="128"/>
      <c r="H60" s="128"/>
      <c r="I60" s="129"/>
      <c r="J60" s="130">
        <f>J99</f>
        <v>0</v>
      </c>
      <c r="K60" s="131"/>
    </row>
    <row r="61" spans="2:47" s="7" customFormat="1" ht="24.95" customHeight="1" x14ac:dyDescent="0.3">
      <c r="B61" s="125"/>
      <c r="C61" s="126"/>
      <c r="D61" s="127" t="s">
        <v>1750</v>
      </c>
      <c r="E61" s="128"/>
      <c r="F61" s="128"/>
      <c r="G61" s="128"/>
      <c r="H61" s="128"/>
      <c r="I61" s="129"/>
      <c r="J61" s="130">
        <f>J117</f>
        <v>0</v>
      </c>
      <c r="K61" s="131"/>
    </row>
    <row r="62" spans="2:47" s="7" customFormat="1" ht="24.95" customHeight="1" x14ac:dyDescent="0.3">
      <c r="B62" s="125"/>
      <c r="C62" s="126"/>
      <c r="D62" s="127" t="s">
        <v>1751</v>
      </c>
      <c r="E62" s="128"/>
      <c r="F62" s="128"/>
      <c r="G62" s="128"/>
      <c r="H62" s="128"/>
      <c r="I62" s="129"/>
      <c r="J62" s="130">
        <f>J124</f>
        <v>0</v>
      </c>
      <c r="K62" s="131"/>
    </row>
    <row r="63" spans="2:47" s="7" customFormat="1" ht="24.95" customHeight="1" x14ac:dyDescent="0.3">
      <c r="B63" s="125"/>
      <c r="C63" s="126"/>
      <c r="D63" s="127" t="s">
        <v>1567</v>
      </c>
      <c r="E63" s="128"/>
      <c r="F63" s="128"/>
      <c r="G63" s="128"/>
      <c r="H63" s="128"/>
      <c r="I63" s="129"/>
      <c r="J63" s="130">
        <f>J138</f>
        <v>0</v>
      </c>
      <c r="K63" s="131"/>
    </row>
    <row r="64" spans="2:47" s="1" customFormat="1" ht="21.75" customHeight="1" x14ac:dyDescent="0.3">
      <c r="B64" s="34"/>
      <c r="C64" s="35"/>
      <c r="D64" s="35"/>
      <c r="E64" s="35"/>
      <c r="F64" s="35"/>
      <c r="G64" s="35"/>
      <c r="H64" s="35"/>
      <c r="I64" s="95"/>
      <c r="J64" s="35"/>
      <c r="K64" s="38"/>
    </row>
    <row r="65" spans="2:12" s="1" customFormat="1" ht="6.95" customHeight="1" x14ac:dyDescent="0.3">
      <c r="B65" s="49"/>
      <c r="C65" s="50"/>
      <c r="D65" s="50"/>
      <c r="E65" s="50"/>
      <c r="F65" s="50"/>
      <c r="G65" s="50"/>
      <c r="H65" s="50"/>
      <c r="I65" s="117"/>
      <c r="J65" s="50"/>
      <c r="K65" s="51"/>
    </row>
    <row r="69" spans="2:12" s="1" customFormat="1" ht="6.95" customHeight="1" x14ac:dyDescent="0.3">
      <c r="B69" s="52"/>
      <c r="C69" s="53"/>
      <c r="D69" s="53"/>
      <c r="E69" s="53"/>
      <c r="F69" s="53"/>
      <c r="G69" s="53"/>
      <c r="H69" s="53"/>
      <c r="I69" s="118"/>
      <c r="J69" s="53"/>
      <c r="K69" s="53"/>
      <c r="L69" s="34"/>
    </row>
    <row r="70" spans="2:12" s="1" customFormat="1" ht="36.950000000000003" customHeight="1" x14ac:dyDescent="0.3">
      <c r="B70" s="34"/>
      <c r="C70" s="54" t="s">
        <v>199</v>
      </c>
      <c r="L70" s="34"/>
    </row>
    <row r="71" spans="2:12" s="1" customFormat="1" ht="6.95" customHeight="1" x14ac:dyDescent="0.3">
      <c r="B71" s="34"/>
      <c r="L71" s="34"/>
    </row>
    <row r="72" spans="2:12" s="1" customFormat="1" ht="14.45" customHeight="1" x14ac:dyDescent="0.3">
      <c r="B72" s="34"/>
      <c r="C72" s="56" t="s">
        <v>18</v>
      </c>
      <c r="L72" s="34"/>
    </row>
    <row r="73" spans="2:12" s="1" customFormat="1" ht="22.5" customHeight="1" x14ac:dyDescent="0.3">
      <c r="B73" s="34"/>
      <c r="E73" s="356" t="str">
        <f>E7</f>
        <v>Rekonstrukce školy J.A.Komenského pro účely MÚ ve D.K.n.L.</v>
      </c>
      <c r="F73" s="329"/>
      <c r="G73" s="329"/>
      <c r="H73" s="329"/>
      <c r="L73" s="34"/>
    </row>
    <row r="74" spans="2:12" s="1" customFormat="1" ht="14.45" customHeight="1" x14ac:dyDescent="0.3">
      <c r="B74" s="34"/>
      <c r="C74" s="56" t="s">
        <v>115</v>
      </c>
      <c r="L74" s="34"/>
    </row>
    <row r="75" spans="2:12" s="1" customFormat="1" ht="23.25" customHeight="1" x14ac:dyDescent="0.3">
      <c r="B75" s="34"/>
      <c r="E75" s="326" t="str">
        <f>E9</f>
        <v>1c - ústřední vytápění</v>
      </c>
      <c r="F75" s="329"/>
      <c r="G75" s="329"/>
      <c r="H75" s="329"/>
      <c r="L75" s="34"/>
    </row>
    <row r="76" spans="2:12" s="1" customFormat="1" ht="6.95" customHeight="1" x14ac:dyDescent="0.3">
      <c r="B76" s="34"/>
      <c r="L76" s="34"/>
    </row>
    <row r="77" spans="2:12" s="1" customFormat="1" ht="18" customHeight="1" x14ac:dyDescent="0.3">
      <c r="B77" s="34"/>
      <c r="C77" s="56" t="s">
        <v>22</v>
      </c>
      <c r="F77" s="139" t="str">
        <f>F12</f>
        <v xml:space="preserve"> </v>
      </c>
      <c r="I77" s="140" t="s">
        <v>24</v>
      </c>
      <c r="J77" s="60" t="str">
        <f>IF(J12="","",J12)</f>
        <v>10.08.2016</v>
      </c>
      <c r="L77" s="34"/>
    </row>
    <row r="78" spans="2:12" s="1" customFormat="1" ht="6.95" customHeight="1" x14ac:dyDescent="0.3">
      <c r="B78" s="34"/>
      <c r="L78" s="34"/>
    </row>
    <row r="79" spans="2:12" s="1" customFormat="1" ht="15" x14ac:dyDescent="0.3">
      <c r="B79" s="34"/>
      <c r="C79" s="56" t="s">
        <v>28</v>
      </c>
      <c r="F79" s="139" t="str">
        <f>E15</f>
        <v>Město Dvůr Králové n.L., nám. TGM 38</v>
      </c>
      <c r="I79" s="140" t="s">
        <v>34</v>
      </c>
      <c r="J79" s="139" t="str">
        <f>E21</f>
        <v>Projektis spol. s r.o., Legionářská 562, D.K.n.L.</v>
      </c>
      <c r="L79" s="34"/>
    </row>
    <row r="80" spans="2:12" s="1" customFormat="1" ht="14.45" customHeight="1" x14ac:dyDescent="0.3">
      <c r="B80" s="34"/>
      <c r="C80" s="56" t="s">
        <v>32</v>
      </c>
      <c r="F80" s="139" t="str">
        <f>IF(E18="","",E18)</f>
        <v/>
      </c>
      <c r="L80" s="34"/>
    </row>
    <row r="81" spans="2:65" s="1" customFormat="1" ht="10.35" customHeight="1" x14ac:dyDescent="0.3">
      <c r="B81" s="34"/>
      <c r="L81" s="34"/>
    </row>
    <row r="82" spans="2:65" s="9" customFormat="1" ht="29.25" customHeight="1" x14ac:dyDescent="0.3">
      <c r="B82" s="141"/>
      <c r="C82" s="142" t="s">
        <v>200</v>
      </c>
      <c r="D82" s="143" t="s">
        <v>58</v>
      </c>
      <c r="E82" s="143" t="s">
        <v>54</v>
      </c>
      <c r="F82" s="143" t="s">
        <v>201</v>
      </c>
      <c r="G82" s="143" t="s">
        <v>202</v>
      </c>
      <c r="H82" s="143" t="s">
        <v>203</v>
      </c>
      <c r="I82" s="144" t="s">
        <v>204</v>
      </c>
      <c r="J82" s="143" t="s">
        <v>172</v>
      </c>
      <c r="K82" s="145" t="s">
        <v>205</v>
      </c>
      <c r="L82" s="141"/>
      <c r="M82" s="66" t="s">
        <v>206</v>
      </c>
      <c r="N82" s="67" t="s">
        <v>43</v>
      </c>
      <c r="O82" s="67" t="s">
        <v>207</v>
      </c>
      <c r="P82" s="67" t="s">
        <v>208</v>
      </c>
      <c r="Q82" s="67" t="s">
        <v>209</v>
      </c>
      <c r="R82" s="67" t="s">
        <v>210</v>
      </c>
      <c r="S82" s="67" t="s">
        <v>211</v>
      </c>
      <c r="T82" s="68" t="s">
        <v>212</v>
      </c>
    </row>
    <row r="83" spans="2:65" s="1" customFormat="1" ht="29.25" customHeight="1" x14ac:dyDescent="0.35">
      <c r="B83" s="34"/>
      <c r="C83" s="70" t="s">
        <v>173</v>
      </c>
      <c r="J83" s="146">
        <f>BK83</f>
        <v>0</v>
      </c>
      <c r="L83" s="34"/>
      <c r="M83" s="69"/>
      <c r="N83" s="61"/>
      <c r="O83" s="61"/>
      <c r="P83" s="147">
        <f>P84+P88+P99+P117+P124+P138</f>
        <v>0</v>
      </c>
      <c r="Q83" s="61"/>
      <c r="R83" s="147">
        <f>R84+R88+R99+R117+R124+R138</f>
        <v>0</v>
      </c>
      <c r="S83" s="61"/>
      <c r="T83" s="148">
        <f>T84+T88+T99+T117+T124+T138</f>
        <v>0</v>
      </c>
      <c r="AT83" s="17" t="s">
        <v>72</v>
      </c>
      <c r="AU83" s="17" t="s">
        <v>174</v>
      </c>
      <c r="BK83" s="149">
        <f>BK84+BK88+BK99+BK117+BK124+BK138</f>
        <v>0</v>
      </c>
    </row>
    <row r="84" spans="2:65" s="10" customFormat="1" ht="37.35" customHeight="1" x14ac:dyDescent="0.35">
      <c r="B84" s="150"/>
      <c r="D84" s="151" t="s">
        <v>72</v>
      </c>
      <c r="E84" s="152" t="s">
        <v>213</v>
      </c>
      <c r="F84" s="152" t="s">
        <v>214</v>
      </c>
      <c r="I84" s="153"/>
      <c r="J84" s="154">
        <f>BK84</f>
        <v>0</v>
      </c>
      <c r="L84" s="150"/>
      <c r="M84" s="155"/>
      <c r="N84" s="156"/>
      <c r="O84" s="156"/>
      <c r="P84" s="157">
        <f>P85</f>
        <v>0</v>
      </c>
      <c r="Q84" s="156"/>
      <c r="R84" s="157">
        <f>R85</f>
        <v>0</v>
      </c>
      <c r="S84" s="156"/>
      <c r="T84" s="158">
        <f>T85</f>
        <v>0</v>
      </c>
      <c r="AR84" s="151" t="s">
        <v>9</v>
      </c>
      <c r="AT84" s="159" t="s">
        <v>72</v>
      </c>
      <c r="AU84" s="159" t="s">
        <v>73</v>
      </c>
      <c r="AY84" s="151" t="s">
        <v>215</v>
      </c>
      <c r="BK84" s="160">
        <f>BK85</f>
        <v>0</v>
      </c>
    </row>
    <row r="85" spans="2:65" s="10" customFormat="1" ht="19.899999999999999" customHeight="1" x14ac:dyDescent="0.3">
      <c r="B85" s="150"/>
      <c r="D85" s="161" t="s">
        <v>72</v>
      </c>
      <c r="E85" s="162" t="s">
        <v>260</v>
      </c>
      <c r="F85" s="162" t="s">
        <v>1571</v>
      </c>
      <c r="I85" s="153"/>
      <c r="J85" s="163">
        <f>BK85</f>
        <v>0</v>
      </c>
      <c r="L85" s="150"/>
      <c r="M85" s="155"/>
      <c r="N85" s="156"/>
      <c r="O85" s="156"/>
      <c r="P85" s="157">
        <f>SUM(P86:P87)</f>
        <v>0</v>
      </c>
      <c r="Q85" s="156"/>
      <c r="R85" s="157">
        <f>SUM(R86:R87)</f>
        <v>0</v>
      </c>
      <c r="S85" s="156"/>
      <c r="T85" s="158">
        <f>SUM(T86:T87)</f>
        <v>0</v>
      </c>
      <c r="AR85" s="151" t="s">
        <v>9</v>
      </c>
      <c r="AT85" s="159" t="s">
        <v>72</v>
      </c>
      <c r="AU85" s="159" t="s">
        <v>9</v>
      </c>
      <c r="AY85" s="151" t="s">
        <v>215</v>
      </c>
      <c r="BK85" s="160">
        <f>SUM(BK86:BK87)</f>
        <v>0</v>
      </c>
    </row>
    <row r="86" spans="2:65" s="1" customFormat="1" ht="22.5" customHeight="1" x14ac:dyDescent="0.3">
      <c r="B86" s="164"/>
      <c r="C86" s="165" t="s">
        <v>9</v>
      </c>
      <c r="D86" s="165" t="s">
        <v>217</v>
      </c>
      <c r="E86" s="166" t="s">
        <v>1572</v>
      </c>
      <c r="F86" s="167" t="s">
        <v>1573</v>
      </c>
      <c r="G86" s="168" t="s">
        <v>220</v>
      </c>
      <c r="H86" s="169">
        <v>4</v>
      </c>
      <c r="I86" s="170"/>
      <c r="J86" s="171">
        <f>ROUND(I86*H86,0)</f>
        <v>0</v>
      </c>
      <c r="K86" s="167" t="s">
        <v>3</v>
      </c>
      <c r="L86" s="34"/>
      <c r="M86" s="172" t="s">
        <v>3</v>
      </c>
      <c r="N86" s="173" t="s">
        <v>44</v>
      </c>
      <c r="O86" s="35"/>
      <c r="P86" s="174">
        <f>O86*H86</f>
        <v>0</v>
      </c>
      <c r="Q86" s="174">
        <v>0</v>
      </c>
      <c r="R86" s="174">
        <f>Q86*H86</f>
        <v>0</v>
      </c>
      <c r="S86" s="174">
        <v>0</v>
      </c>
      <c r="T86" s="175">
        <f>S86*H86</f>
        <v>0</v>
      </c>
      <c r="AR86" s="17" t="s">
        <v>222</v>
      </c>
      <c r="AT86" s="17" t="s">
        <v>217</v>
      </c>
      <c r="AU86" s="17" t="s">
        <v>81</v>
      </c>
      <c r="AY86" s="17" t="s">
        <v>215</v>
      </c>
      <c r="BE86" s="176">
        <f>IF(N86="základní",J86,0)</f>
        <v>0</v>
      </c>
      <c r="BF86" s="176">
        <f>IF(N86="snížená",J86,0)</f>
        <v>0</v>
      </c>
      <c r="BG86" s="176">
        <f>IF(N86="zákl. přenesená",J86,0)</f>
        <v>0</v>
      </c>
      <c r="BH86" s="176">
        <f>IF(N86="sníž. přenesená",J86,0)</f>
        <v>0</v>
      </c>
      <c r="BI86" s="176">
        <f>IF(N86="nulová",J86,0)</f>
        <v>0</v>
      </c>
      <c r="BJ86" s="17" t="s">
        <v>9</v>
      </c>
      <c r="BK86" s="176">
        <f>ROUND(I86*H86,0)</f>
        <v>0</v>
      </c>
      <c r="BL86" s="17" t="s">
        <v>222</v>
      </c>
      <c r="BM86" s="17" t="s">
        <v>1752</v>
      </c>
    </row>
    <row r="87" spans="2:65" s="1" customFormat="1" ht="22.5" customHeight="1" x14ac:dyDescent="0.3">
      <c r="B87" s="164"/>
      <c r="C87" s="210" t="s">
        <v>81</v>
      </c>
      <c r="D87" s="210" t="s">
        <v>486</v>
      </c>
      <c r="E87" s="211" t="s">
        <v>1753</v>
      </c>
      <c r="F87" s="212" t="s">
        <v>1754</v>
      </c>
      <c r="G87" s="213" t="s">
        <v>311</v>
      </c>
      <c r="H87" s="214">
        <v>44</v>
      </c>
      <c r="I87" s="215"/>
      <c r="J87" s="216">
        <f>ROUND(I87*H87,0)</f>
        <v>0</v>
      </c>
      <c r="K87" s="212" t="s">
        <v>3</v>
      </c>
      <c r="L87" s="217"/>
      <c r="M87" s="218" t="s">
        <v>3</v>
      </c>
      <c r="N87" s="219" t="s">
        <v>44</v>
      </c>
      <c r="O87" s="35"/>
      <c r="P87" s="174">
        <f>O87*H87</f>
        <v>0</v>
      </c>
      <c r="Q87" s="174">
        <v>0</v>
      </c>
      <c r="R87" s="174">
        <f>Q87*H87</f>
        <v>0</v>
      </c>
      <c r="S87" s="174">
        <v>0</v>
      </c>
      <c r="T87" s="175">
        <f>S87*H87</f>
        <v>0</v>
      </c>
      <c r="AR87" s="17" t="s">
        <v>260</v>
      </c>
      <c r="AT87" s="17" t="s">
        <v>486</v>
      </c>
      <c r="AU87" s="17" t="s">
        <v>81</v>
      </c>
      <c r="AY87" s="17" t="s">
        <v>215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17" t="s">
        <v>9</v>
      </c>
      <c r="BK87" s="176">
        <f>ROUND(I87*H87,0)</f>
        <v>0</v>
      </c>
      <c r="BL87" s="17" t="s">
        <v>222</v>
      </c>
      <c r="BM87" s="17" t="s">
        <v>1755</v>
      </c>
    </row>
    <row r="88" spans="2:65" s="10" customFormat="1" ht="37.35" customHeight="1" x14ac:dyDescent="0.35">
      <c r="B88" s="150"/>
      <c r="D88" s="161" t="s">
        <v>72</v>
      </c>
      <c r="E88" s="227" t="s">
        <v>1756</v>
      </c>
      <c r="F88" s="227" t="s">
        <v>1757</v>
      </c>
      <c r="I88" s="153"/>
      <c r="J88" s="228">
        <f>BK88</f>
        <v>0</v>
      </c>
      <c r="L88" s="150"/>
      <c r="M88" s="155"/>
      <c r="N88" s="156"/>
      <c r="O88" s="156"/>
      <c r="P88" s="157">
        <f>SUM(P89:P98)</f>
        <v>0</v>
      </c>
      <c r="Q88" s="156"/>
      <c r="R88" s="157">
        <f>SUM(R89:R98)</f>
        <v>0</v>
      </c>
      <c r="S88" s="156"/>
      <c r="T88" s="158">
        <f>SUM(T89:T98)</f>
        <v>0</v>
      </c>
      <c r="AR88" s="151" t="s">
        <v>81</v>
      </c>
      <c r="AT88" s="159" t="s">
        <v>72</v>
      </c>
      <c r="AU88" s="159" t="s">
        <v>73</v>
      </c>
      <c r="AY88" s="151" t="s">
        <v>215</v>
      </c>
      <c r="BK88" s="160">
        <f>SUM(BK89:BK98)</f>
        <v>0</v>
      </c>
    </row>
    <row r="89" spans="2:65" s="1" customFormat="1" ht="31.5" customHeight="1" x14ac:dyDescent="0.3">
      <c r="B89" s="164"/>
      <c r="C89" s="165" t="s">
        <v>229</v>
      </c>
      <c r="D89" s="165" t="s">
        <v>217</v>
      </c>
      <c r="E89" s="166" t="s">
        <v>1758</v>
      </c>
      <c r="F89" s="167" t="s">
        <v>1759</v>
      </c>
      <c r="G89" s="168" t="s">
        <v>345</v>
      </c>
      <c r="H89" s="169">
        <v>450</v>
      </c>
      <c r="I89" s="170"/>
      <c r="J89" s="171">
        <f t="shared" ref="J89:J98" si="0">ROUND(I89*H89,0)</f>
        <v>0</v>
      </c>
      <c r="K89" s="167" t="s">
        <v>3</v>
      </c>
      <c r="L89" s="34"/>
      <c r="M89" s="172" t="s">
        <v>3</v>
      </c>
      <c r="N89" s="173" t="s">
        <v>44</v>
      </c>
      <c r="O89" s="35"/>
      <c r="P89" s="174">
        <f t="shared" ref="P89:P98" si="1">O89*H89</f>
        <v>0</v>
      </c>
      <c r="Q89" s="174">
        <v>0</v>
      </c>
      <c r="R89" s="174">
        <f t="shared" ref="R89:R98" si="2">Q89*H89</f>
        <v>0</v>
      </c>
      <c r="S89" s="174">
        <v>0</v>
      </c>
      <c r="T89" s="175">
        <f t="shared" ref="T89:T98" si="3">S89*H89</f>
        <v>0</v>
      </c>
      <c r="AR89" s="17" t="s">
        <v>308</v>
      </c>
      <c r="AT89" s="17" t="s">
        <v>217</v>
      </c>
      <c r="AU89" s="17" t="s">
        <v>9</v>
      </c>
      <c r="AY89" s="17" t="s">
        <v>215</v>
      </c>
      <c r="BE89" s="176">
        <f t="shared" ref="BE89:BE98" si="4">IF(N89="základní",J89,0)</f>
        <v>0</v>
      </c>
      <c r="BF89" s="176">
        <f t="shared" ref="BF89:BF98" si="5">IF(N89="snížená",J89,0)</f>
        <v>0</v>
      </c>
      <c r="BG89" s="176">
        <f t="shared" ref="BG89:BG98" si="6">IF(N89="zákl. přenesená",J89,0)</f>
        <v>0</v>
      </c>
      <c r="BH89" s="176">
        <f t="shared" ref="BH89:BH98" si="7">IF(N89="sníž. přenesená",J89,0)</f>
        <v>0</v>
      </c>
      <c r="BI89" s="176">
        <f t="shared" ref="BI89:BI98" si="8">IF(N89="nulová",J89,0)</f>
        <v>0</v>
      </c>
      <c r="BJ89" s="17" t="s">
        <v>9</v>
      </c>
      <c r="BK89" s="176">
        <f t="shared" ref="BK89:BK98" si="9">ROUND(I89*H89,0)</f>
        <v>0</v>
      </c>
      <c r="BL89" s="17" t="s">
        <v>308</v>
      </c>
      <c r="BM89" s="17" t="s">
        <v>1760</v>
      </c>
    </row>
    <row r="90" spans="2:65" s="1" customFormat="1" ht="22.5" customHeight="1" x14ac:dyDescent="0.3">
      <c r="B90" s="164"/>
      <c r="C90" s="210" t="s">
        <v>222</v>
      </c>
      <c r="D90" s="210" t="s">
        <v>486</v>
      </c>
      <c r="E90" s="211" t="s">
        <v>1761</v>
      </c>
      <c r="F90" s="212" t="s">
        <v>1762</v>
      </c>
      <c r="G90" s="213" t="s">
        <v>345</v>
      </c>
      <c r="H90" s="214">
        <v>50</v>
      </c>
      <c r="I90" s="215"/>
      <c r="J90" s="216">
        <f t="shared" si="0"/>
        <v>0</v>
      </c>
      <c r="K90" s="212" t="s">
        <v>3</v>
      </c>
      <c r="L90" s="217"/>
      <c r="M90" s="218" t="s">
        <v>3</v>
      </c>
      <c r="N90" s="219" t="s">
        <v>44</v>
      </c>
      <c r="O90" s="35"/>
      <c r="P90" s="174">
        <f t="shared" si="1"/>
        <v>0</v>
      </c>
      <c r="Q90" s="174">
        <v>0</v>
      </c>
      <c r="R90" s="174">
        <f t="shared" si="2"/>
        <v>0</v>
      </c>
      <c r="S90" s="174">
        <v>0</v>
      </c>
      <c r="T90" s="175">
        <f t="shared" si="3"/>
        <v>0</v>
      </c>
      <c r="AR90" s="17" t="s">
        <v>417</v>
      </c>
      <c r="AT90" s="17" t="s">
        <v>486</v>
      </c>
      <c r="AU90" s="17" t="s">
        <v>9</v>
      </c>
      <c r="AY90" s="17" t="s">
        <v>215</v>
      </c>
      <c r="BE90" s="176">
        <f t="shared" si="4"/>
        <v>0</v>
      </c>
      <c r="BF90" s="176">
        <f t="shared" si="5"/>
        <v>0</v>
      </c>
      <c r="BG90" s="176">
        <f t="shared" si="6"/>
        <v>0</v>
      </c>
      <c r="BH90" s="176">
        <f t="shared" si="7"/>
        <v>0</v>
      </c>
      <c r="BI90" s="176">
        <f t="shared" si="8"/>
        <v>0</v>
      </c>
      <c r="BJ90" s="17" t="s">
        <v>9</v>
      </c>
      <c r="BK90" s="176">
        <f t="shared" si="9"/>
        <v>0</v>
      </c>
      <c r="BL90" s="17" t="s">
        <v>308</v>
      </c>
      <c r="BM90" s="17" t="s">
        <v>1763</v>
      </c>
    </row>
    <row r="91" spans="2:65" s="1" customFormat="1" ht="22.5" customHeight="1" x14ac:dyDescent="0.3">
      <c r="B91" s="164"/>
      <c r="C91" s="210" t="s">
        <v>243</v>
      </c>
      <c r="D91" s="210" t="s">
        <v>486</v>
      </c>
      <c r="E91" s="211" t="s">
        <v>1764</v>
      </c>
      <c r="F91" s="212" t="s">
        <v>1765</v>
      </c>
      <c r="G91" s="213" t="s">
        <v>345</v>
      </c>
      <c r="H91" s="214">
        <v>10</v>
      </c>
      <c r="I91" s="215"/>
      <c r="J91" s="216">
        <f t="shared" si="0"/>
        <v>0</v>
      </c>
      <c r="K91" s="212" t="s">
        <v>3</v>
      </c>
      <c r="L91" s="217"/>
      <c r="M91" s="218" t="s">
        <v>3</v>
      </c>
      <c r="N91" s="219" t="s">
        <v>44</v>
      </c>
      <c r="O91" s="35"/>
      <c r="P91" s="174">
        <f t="shared" si="1"/>
        <v>0</v>
      </c>
      <c r="Q91" s="174">
        <v>0</v>
      </c>
      <c r="R91" s="174">
        <f t="shared" si="2"/>
        <v>0</v>
      </c>
      <c r="S91" s="174">
        <v>0</v>
      </c>
      <c r="T91" s="175">
        <f t="shared" si="3"/>
        <v>0</v>
      </c>
      <c r="AR91" s="17" t="s">
        <v>417</v>
      </c>
      <c r="AT91" s="17" t="s">
        <v>486</v>
      </c>
      <c r="AU91" s="17" t="s">
        <v>9</v>
      </c>
      <c r="AY91" s="17" t="s">
        <v>215</v>
      </c>
      <c r="BE91" s="176">
        <f t="shared" si="4"/>
        <v>0</v>
      </c>
      <c r="BF91" s="176">
        <f t="shared" si="5"/>
        <v>0</v>
      </c>
      <c r="BG91" s="176">
        <f t="shared" si="6"/>
        <v>0</v>
      </c>
      <c r="BH91" s="176">
        <f t="shared" si="7"/>
        <v>0</v>
      </c>
      <c r="BI91" s="176">
        <f t="shared" si="8"/>
        <v>0</v>
      </c>
      <c r="BJ91" s="17" t="s">
        <v>9</v>
      </c>
      <c r="BK91" s="176">
        <f t="shared" si="9"/>
        <v>0</v>
      </c>
      <c r="BL91" s="17" t="s">
        <v>308</v>
      </c>
      <c r="BM91" s="17" t="s">
        <v>1766</v>
      </c>
    </row>
    <row r="92" spans="2:65" s="1" customFormat="1" ht="22.5" customHeight="1" x14ac:dyDescent="0.3">
      <c r="B92" s="164"/>
      <c r="C92" s="210" t="s">
        <v>247</v>
      </c>
      <c r="D92" s="210" t="s">
        <v>486</v>
      </c>
      <c r="E92" s="211" t="s">
        <v>1767</v>
      </c>
      <c r="F92" s="212" t="s">
        <v>1768</v>
      </c>
      <c r="G92" s="213" t="s">
        <v>345</v>
      </c>
      <c r="H92" s="214">
        <v>15</v>
      </c>
      <c r="I92" s="215"/>
      <c r="J92" s="216">
        <f t="shared" si="0"/>
        <v>0</v>
      </c>
      <c r="K92" s="212" t="s">
        <v>3</v>
      </c>
      <c r="L92" s="217"/>
      <c r="M92" s="218" t="s">
        <v>3</v>
      </c>
      <c r="N92" s="219" t="s">
        <v>44</v>
      </c>
      <c r="O92" s="35"/>
      <c r="P92" s="174">
        <f t="shared" si="1"/>
        <v>0</v>
      </c>
      <c r="Q92" s="174">
        <v>0</v>
      </c>
      <c r="R92" s="174">
        <f t="shared" si="2"/>
        <v>0</v>
      </c>
      <c r="S92" s="174">
        <v>0</v>
      </c>
      <c r="T92" s="175">
        <f t="shared" si="3"/>
        <v>0</v>
      </c>
      <c r="AR92" s="17" t="s">
        <v>417</v>
      </c>
      <c r="AT92" s="17" t="s">
        <v>486</v>
      </c>
      <c r="AU92" s="17" t="s">
        <v>9</v>
      </c>
      <c r="AY92" s="17" t="s">
        <v>215</v>
      </c>
      <c r="BE92" s="176">
        <f t="shared" si="4"/>
        <v>0</v>
      </c>
      <c r="BF92" s="176">
        <f t="shared" si="5"/>
        <v>0</v>
      </c>
      <c r="BG92" s="176">
        <f t="shared" si="6"/>
        <v>0</v>
      </c>
      <c r="BH92" s="176">
        <f t="shared" si="7"/>
        <v>0</v>
      </c>
      <c r="BI92" s="176">
        <f t="shared" si="8"/>
        <v>0</v>
      </c>
      <c r="BJ92" s="17" t="s">
        <v>9</v>
      </c>
      <c r="BK92" s="176">
        <f t="shared" si="9"/>
        <v>0</v>
      </c>
      <c r="BL92" s="17" t="s">
        <v>308</v>
      </c>
      <c r="BM92" s="17" t="s">
        <v>1769</v>
      </c>
    </row>
    <row r="93" spans="2:65" s="1" customFormat="1" ht="22.5" customHeight="1" x14ac:dyDescent="0.3">
      <c r="B93" s="164"/>
      <c r="C93" s="210" t="s">
        <v>253</v>
      </c>
      <c r="D93" s="210" t="s">
        <v>486</v>
      </c>
      <c r="E93" s="211" t="s">
        <v>1770</v>
      </c>
      <c r="F93" s="212" t="s">
        <v>1771</v>
      </c>
      <c r="G93" s="213" t="s">
        <v>345</v>
      </c>
      <c r="H93" s="214">
        <v>15</v>
      </c>
      <c r="I93" s="215"/>
      <c r="J93" s="216">
        <f t="shared" si="0"/>
        <v>0</v>
      </c>
      <c r="K93" s="212" t="s">
        <v>3</v>
      </c>
      <c r="L93" s="217"/>
      <c r="M93" s="218" t="s">
        <v>3</v>
      </c>
      <c r="N93" s="219" t="s">
        <v>44</v>
      </c>
      <c r="O93" s="35"/>
      <c r="P93" s="174">
        <f t="shared" si="1"/>
        <v>0</v>
      </c>
      <c r="Q93" s="174">
        <v>0</v>
      </c>
      <c r="R93" s="174">
        <f t="shared" si="2"/>
        <v>0</v>
      </c>
      <c r="S93" s="174">
        <v>0</v>
      </c>
      <c r="T93" s="175">
        <f t="shared" si="3"/>
        <v>0</v>
      </c>
      <c r="AR93" s="17" t="s">
        <v>417</v>
      </c>
      <c r="AT93" s="17" t="s">
        <v>486</v>
      </c>
      <c r="AU93" s="17" t="s">
        <v>9</v>
      </c>
      <c r="AY93" s="17" t="s">
        <v>215</v>
      </c>
      <c r="BE93" s="176">
        <f t="shared" si="4"/>
        <v>0</v>
      </c>
      <c r="BF93" s="176">
        <f t="shared" si="5"/>
        <v>0</v>
      </c>
      <c r="BG93" s="176">
        <f t="shared" si="6"/>
        <v>0</v>
      </c>
      <c r="BH93" s="176">
        <f t="shared" si="7"/>
        <v>0</v>
      </c>
      <c r="BI93" s="176">
        <f t="shared" si="8"/>
        <v>0</v>
      </c>
      <c r="BJ93" s="17" t="s">
        <v>9</v>
      </c>
      <c r="BK93" s="176">
        <f t="shared" si="9"/>
        <v>0</v>
      </c>
      <c r="BL93" s="17" t="s">
        <v>308</v>
      </c>
      <c r="BM93" s="17" t="s">
        <v>1772</v>
      </c>
    </row>
    <row r="94" spans="2:65" s="1" customFormat="1" ht="22.5" customHeight="1" x14ac:dyDescent="0.3">
      <c r="B94" s="164"/>
      <c r="C94" s="210" t="s">
        <v>260</v>
      </c>
      <c r="D94" s="210" t="s">
        <v>486</v>
      </c>
      <c r="E94" s="211" t="s">
        <v>1773</v>
      </c>
      <c r="F94" s="212" t="s">
        <v>1774</v>
      </c>
      <c r="G94" s="213" t="s">
        <v>345</v>
      </c>
      <c r="H94" s="214">
        <v>130</v>
      </c>
      <c r="I94" s="215"/>
      <c r="J94" s="216">
        <f t="shared" si="0"/>
        <v>0</v>
      </c>
      <c r="K94" s="212" t="s">
        <v>3</v>
      </c>
      <c r="L94" s="217"/>
      <c r="M94" s="218" t="s">
        <v>3</v>
      </c>
      <c r="N94" s="219" t="s">
        <v>44</v>
      </c>
      <c r="O94" s="35"/>
      <c r="P94" s="174">
        <f t="shared" si="1"/>
        <v>0</v>
      </c>
      <c r="Q94" s="174">
        <v>0</v>
      </c>
      <c r="R94" s="174">
        <f t="shared" si="2"/>
        <v>0</v>
      </c>
      <c r="S94" s="174">
        <v>0</v>
      </c>
      <c r="T94" s="175">
        <f t="shared" si="3"/>
        <v>0</v>
      </c>
      <c r="AR94" s="17" t="s">
        <v>417</v>
      </c>
      <c r="AT94" s="17" t="s">
        <v>486</v>
      </c>
      <c r="AU94" s="17" t="s">
        <v>9</v>
      </c>
      <c r="AY94" s="17" t="s">
        <v>215</v>
      </c>
      <c r="BE94" s="176">
        <f t="shared" si="4"/>
        <v>0</v>
      </c>
      <c r="BF94" s="176">
        <f t="shared" si="5"/>
        <v>0</v>
      </c>
      <c r="BG94" s="176">
        <f t="shared" si="6"/>
        <v>0</v>
      </c>
      <c r="BH94" s="176">
        <f t="shared" si="7"/>
        <v>0</v>
      </c>
      <c r="BI94" s="176">
        <f t="shared" si="8"/>
        <v>0</v>
      </c>
      <c r="BJ94" s="17" t="s">
        <v>9</v>
      </c>
      <c r="BK94" s="176">
        <f t="shared" si="9"/>
        <v>0</v>
      </c>
      <c r="BL94" s="17" t="s">
        <v>308</v>
      </c>
      <c r="BM94" s="17" t="s">
        <v>1775</v>
      </c>
    </row>
    <row r="95" spans="2:65" s="1" customFormat="1" ht="22.5" customHeight="1" x14ac:dyDescent="0.3">
      <c r="B95" s="164"/>
      <c r="C95" s="210" t="s">
        <v>267</v>
      </c>
      <c r="D95" s="210" t="s">
        <v>486</v>
      </c>
      <c r="E95" s="211" t="s">
        <v>1776</v>
      </c>
      <c r="F95" s="212" t="s">
        <v>1777</v>
      </c>
      <c r="G95" s="213" t="s">
        <v>345</v>
      </c>
      <c r="H95" s="214">
        <v>5</v>
      </c>
      <c r="I95" s="215"/>
      <c r="J95" s="216">
        <f t="shared" si="0"/>
        <v>0</v>
      </c>
      <c r="K95" s="212" t="s">
        <v>3</v>
      </c>
      <c r="L95" s="217"/>
      <c r="M95" s="218" t="s">
        <v>3</v>
      </c>
      <c r="N95" s="219" t="s">
        <v>44</v>
      </c>
      <c r="O95" s="35"/>
      <c r="P95" s="174">
        <f t="shared" si="1"/>
        <v>0</v>
      </c>
      <c r="Q95" s="174">
        <v>0</v>
      </c>
      <c r="R95" s="174">
        <f t="shared" si="2"/>
        <v>0</v>
      </c>
      <c r="S95" s="174">
        <v>0</v>
      </c>
      <c r="T95" s="175">
        <f t="shared" si="3"/>
        <v>0</v>
      </c>
      <c r="AR95" s="17" t="s">
        <v>417</v>
      </c>
      <c r="AT95" s="17" t="s">
        <v>486</v>
      </c>
      <c r="AU95" s="17" t="s">
        <v>9</v>
      </c>
      <c r="AY95" s="17" t="s">
        <v>215</v>
      </c>
      <c r="BE95" s="176">
        <f t="shared" si="4"/>
        <v>0</v>
      </c>
      <c r="BF95" s="176">
        <f t="shared" si="5"/>
        <v>0</v>
      </c>
      <c r="BG95" s="176">
        <f t="shared" si="6"/>
        <v>0</v>
      </c>
      <c r="BH95" s="176">
        <f t="shared" si="7"/>
        <v>0</v>
      </c>
      <c r="BI95" s="176">
        <f t="shared" si="8"/>
        <v>0</v>
      </c>
      <c r="BJ95" s="17" t="s">
        <v>9</v>
      </c>
      <c r="BK95" s="176">
        <f t="shared" si="9"/>
        <v>0</v>
      </c>
      <c r="BL95" s="17" t="s">
        <v>308</v>
      </c>
      <c r="BM95" s="17" t="s">
        <v>1778</v>
      </c>
    </row>
    <row r="96" spans="2:65" s="1" customFormat="1" ht="22.5" customHeight="1" x14ac:dyDescent="0.3">
      <c r="B96" s="164"/>
      <c r="C96" s="210" t="s">
        <v>26</v>
      </c>
      <c r="D96" s="210" t="s">
        <v>486</v>
      </c>
      <c r="E96" s="211" t="s">
        <v>1779</v>
      </c>
      <c r="F96" s="212" t="s">
        <v>1780</v>
      </c>
      <c r="G96" s="213" t="s">
        <v>345</v>
      </c>
      <c r="H96" s="214">
        <v>60</v>
      </c>
      <c r="I96" s="215"/>
      <c r="J96" s="216">
        <f t="shared" si="0"/>
        <v>0</v>
      </c>
      <c r="K96" s="212" t="s">
        <v>3</v>
      </c>
      <c r="L96" s="217"/>
      <c r="M96" s="218" t="s">
        <v>3</v>
      </c>
      <c r="N96" s="219" t="s">
        <v>44</v>
      </c>
      <c r="O96" s="35"/>
      <c r="P96" s="174">
        <f t="shared" si="1"/>
        <v>0</v>
      </c>
      <c r="Q96" s="174">
        <v>0</v>
      </c>
      <c r="R96" s="174">
        <f t="shared" si="2"/>
        <v>0</v>
      </c>
      <c r="S96" s="174">
        <v>0</v>
      </c>
      <c r="T96" s="175">
        <f t="shared" si="3"/>
        <v>0</v>
      </c>
      <c r="AR96" s="17" t="s">
        <v>417</v>
      </c>
      <c r="AT96" s="17" t="s">
        <v>486</v>
      </c>
      <c r="AU96" s="17" t="s">
        <v>9</v>
      </c>
      <c r="AY96" s="17" t="s">
        <v>215</v>
      </c>
      <c r="BE96" s="176">
        <f t="shared" si="4"/>
        <v>0</v>
      </c>
      <c r="BF96" s="176">
        <f t="shared" si="5"/>
        <v>0</v>
      </c>
      <c r="BG96" s="176">
        <f t="shared" si="6"/>
        <v>0</v>
      </c>
      <c r="BH96" s="176">
        <f t="shared" si="7"/>
        <v>0</v>
      </c>
      <c r="BI96" s="176">
        <f t="shared" si="8"/>
        <v>0</v>
      </c>
      <c r="BJ96" s="17" t="s">
        <v>9</v>
      </c>
      <c r="BK96" s="176">
        <f t="shared" si="9"/>
        <v>0</v>
      </c>
      <c r="BL96" s="17" t="s">
        <v>308</v>
      </c>
      <c r="BM96" s="17" t="s">
        <v>1781</v>
      </c>
    </row>
    <row r="97" spans="2:65" s="1" customFormat="1" ht="22.5" customHeight="1" x14ac:dyDescent="0.3">
      <c r="B97" s="164"/>
      <c r="C97" s="210" t="s">
        <v>280</v>
      </c>
      <c r="D97" s="210" t="s">
        <v>486</v>
      </c>
      <c r="E97" s="211" t="s">
        <v>1782</v>
      </c>
      <c r="F97" s="212" t="s">
        <v>1783</v>
      </c>
      <c r="G97" s="213" t="s">
        <v>345</v>
      </c>
      <c r="H97" s="214">
        <v>145</v>
      </c>
      <c r="I97" s="215"/>
      <c r="J97" s="216">
        <f t="shared" si="0"/>
        <v>0</v>
      </c>
      <c r="K97" s="212" t="s">
        <v>3</v>
      </c>
      <c r="L97" s="217"/>
      <c r="M97" s="218" t="s">
        <v>3</v>
      </c>
      <c r="N97" s="219" t="s">
        <v>44</v>
      </c>
      <c r="O97" s="35"/>
      <c r="P97" s="174">
        <f t="shared" si="1"/>
        <v>0</v>
      </c>
      <c r="Q97" s="174">
        <v>0</v>
      </c>
      <c r="R97" s="174">
        <f t="shared" si="2"/>
        <v>0</v>
      </c>
      <c r="S97" s="174">
        <v>0</v>
      </c>
      <c r="T97" s="175">
        <f t="shared" si="3"/>
        <v>0</v>
      </c>
      <c r="AR97" s="17" t="s">
        <v>417</v>
      </c>
      <c r="AT97" s="17" t="s">
        <v>486</v>
      </c>
      <c r="AU97" s="17" t="s">
        <v>9</v>
      </c>
      <c r="AY97" s="17" t="s">
        <v>215</v>
      </c>
      <c r="BE97" s="176">
        <f t="shared" si="4"/>
        <v>0</v>
      </c>
      <c r="BF97" s="176">
        <f t="shared" si="5"/>
        <v>0</v>
      </c>
      <c r="BG97" s="176">
        <f t="shared" si="6"/>
        <v>0</v>
      </c>
      <c r="BH97" s="176">
        <f t="shared" si="7"/>
        <v>0</v>
      </c>
      <c r="BI97" s="176">
        <f t="shared" si="8"/>
        <v>0</v>
      </c>
      <c r="BJ97" s="17" t="s">
        <v>9</v>
      </c>
      <c r="BK97" s="176">
        <f t="shared" si="9"/>
        <v>0</v>
      </c>
      <c r="BL97" s="17" t="s">
        <v>308</v>
      </c>
      <c r="BM97" s="17" t="s">
        <v>1784</v>
      </c>
    </row>
    <row r="98" spans="2:65" s="1" customFormat="1" ht="22.5" customHeight="1" x14ac:dyDescent="0.3">
      <c r="B98" s="164"/>
      <c r="C98" s="165" t="s">
        <v>286</v>
      </c>
      <c r="D98" s="165" t="s">
        <v>217</v>
      </c>
      <c r="E98" s="166" t="s">
        <v>1785</v>
      </c>
      <c r="F98" s="167" t="s">
        <v>1786</v>
      </c>
      <c r="G98" s="168" t="s">
        <v>250</v>
      </c>
      <c r="H98" s="169">
        <v>0.13600000000000001</v>
      </c>
      <c r="I98" s="170"/>
      <c r="J98" s="171">
        <f t="shared" si="0"/>
        <v>0</v>
      </c>
      <c r="K98" s="167" t="s">
        <v>3</v>
      </c>
      <c r="L98" s="34"/>
      <c r="M98" s="172" t="s">
        <v>3</v>
      </c>
      <c r="N98" s="173" t="s">
        <v>44</v>
      </c>
      <c r="O98" s="35"/>
      <c r="P98" s="174">
        <f t="shared" si="1"/>
        <v>0</v>
      </c>
      <c r="Q98" s="174">
        <v>0</v>
      </c>
      <c r="R98" s="174">
        <f t="shared" si="2"/>
        <v>0</v>
      </c>
      <c r="S98" s="174">
        <v>0</v>
      </c>
      <c r="T98" s="175">
        <f t="shared" si="3"/>
        <v>0</v>
      </c>
      <c r="AR98" s="17" t="s">
        <v>308</v>
      </c>
      <c r="AT98" s="17" t="s">
        <v>217</v>
      </c>
      <c r="AU98" s="17" t="s">
        <v>9</v>
      </c>
      <c r="AY98" s="17" t="s">
        <v>215</v>
      </c>
      <c r="BE98" s="176">
        <f t="shared" si="4"/>
        <v>0</v>
      </c>
      <c r="BF98" s="176">
        <f t="shared" si="5"/>
        <v>0</v>
      </c>
      <c r="BG98" s="176">
        <f t="shared" si="6"/>
        <v>0</v>
      </c>
      <c r="BH98" s="176">
        <f t="shared" si="7"/>
        <v>0</v>
      </c>
      <c r="BI98" s="176">
        <f t="shared" si="8"/>
        <v>0</v>
      </c>
      <c r="BJ98" s="17" t="s">
        <v>9</v>
      </c>
      <c r="BK98" s="176">
        <f t="shared" si="9"/>
        <v>0</v>
      </c>
      <c r="BL98" s="17" t="s">
        <v>308</v>
      </c>
      <c r="BM98" s="17" t="s">
        <v>1787</v>
      </c>
    </row>
    <row r="99" spans="2:65" s="10" customFormat="1" ht="37.35" customHeight="1" x14ac:dyDescent="0.35">
      <c r="B99" s="150"/>
      <c r="D99" s="161" t="s">
        <v>72</v>
      </c>
      <c r="E99" s="227" t="s">
        <v>1788</v>
      </c>
      <c r="F99" s="227" t="s">
        <v>1789</v>
      </c>
      <c r="I99" s="153"/>
      <c r="J99" s="228">
        <f>BK99</f>
        <v>0</v>
      </c>
      <c r="L99" s="150"/>
      <c r="M99" s="155"/>
      <c r="N99" s="156"/>
      <c r="O99" s="156"/>
      <c r="P99" s="157">
        <f>SUM(P100:P116)</f>
        <v>0</v>
      </c>
      <c r="Q99" s="156"/>
      <c r="R99" s="157">
        <f>SUM(R100:R116)</f>
        <v>0</v>
      </c>
      <c r="S99" s="156"/>
      <c r="T99" s="158">
        <f>SUM(T100:T116)</f>
        <v>0</v>
      </c>
      <c r="AR99" s="151" t="s">
        <v>81</v>
      </c>
      <c r="AT99" s="159" t="s">
        <v>72</v>
      </c>
      <c r="AU99" s="159" t="s">
        <v>73</v>
      </c>
      <c r="AY99" s="151" t="s">
        <v>215</v>
      </c>
      <c r="BK99" s="160">
        <f>SUM(BK100:BK116)</f>
        <v>0</v>
      </c>
    </row>
    <row r="100" spans="2:65" s="1" customFormat="1" ht="31.5" customHeight="1" x14ac:dyDescent="0.3">
      <c r="B100" s="164"/>
      <c r="C100" s="165" t="s">
        <v>291</v>
      </c>
      <c r="D100" s="165" t="s">
        <v>217</v>
      </c>
      <c r="E100" s="166" t="s">
        <v>1790</v>
      </c>
      <c r="F100" s="167" t="s">
        <v>1791</v>
      </c>
      <c r="G100" s="168" t="s">
        <v>311</v>
      </c>
      <c r="H100" s="169">
        <v>86</v>
      </c>
      <c r="I100" s="170"/>
      <c r="J100" s="171">
        <f t="shared" ref="J100:J116" si="10">ROUND(I100*H100,0)</f>
        <v>0</v>
      </c>
      <c r="K100" s="167" t="s">
        <v>3</v>
      </c>
      <c r="L100" s="34"/>
      <c r="M100" s="172" t="s">
        <v>3</v>
      </c>
      <c r="N100" s="173" t="s">
        <v>44</v>
      </c>
      <c r="O100" s="35"/>
      <c r="P100" s="174">
        <f t="shared" ref="P100:P116" si="11">O100*H100</f>
        <v>0</v>
      </c>
      <c r="Q100" s="174">
        <v>0</v>
      </c>
      <c r="R100" s="174">
        <f t="shared" ref="R100:R116" si="12">Q100*H100</f>
        <v>0</v>
      </c>
      <c r="S100" s="174">
        <v>0</v>
      </c>
      <c r="T100" s="175">
        <f t="shared" ref="T100:T116" si="13">S100*H100</f>
        <v>0</v>
      </c>
      <c r="AR100" s="17" t="s">
        <v>308</v>
      </c>
      <c r="AT100" s="17" t="s">
        <v>217</v>
      </c>
      <c r="AU100" s="17" t="s">
        <v>9</v>
      </c>
      <c r="AY100" s="17" t="s">
        <v>215</v>
      </c>
      <c r="BE100" s="176">
        <f t="shared" ref="BE100:BE116" si="14">IF(N100="základní",J100,0)</f>
        <v>0</v>
      </c>
      <c r="BF100" s="176">
        <f t="shared" ref="BF100:BF116" si="15">IF(N100="snížená",J100,0)</f>
        <v>0</v>
      </c>
      <c r="BG100" s="176">
        <f t="shared" ref="BG100:BG116" si="16">IF(N100="zákl. přenesená",J100,0)</f>
        <v>0</v>
      </c>
      <c r="BH100" s="176">
        <f t="shared" ref="BH100:BH116" si="17">IF(N100="sníž. přenesená",J100,0)</f>
        <v>0</v>
      </c>
      <c r="BI100" s="176">
        <f t="shared" ref="BI100:BI116" si="18">IF(N100="nulová",J100,0)</f>
        <v>0</v>
      </c>
      <c r="BJ100" s="17" t="s">
        <v>9</v>
      </c>
      <c r="BK100" s="176">
        <f t="shared" ref="BK100:BK116" si="19">ROUND(I100*H100,0)</f>
        <v>0</v>
      </c>
      <c r="BL100" s="17" t="s">
        <v>308</v>
      </c>
      <c r="BM100" s="17" t="s">
        <v>1792</v>
      </c>
    </row>
    <row r="101" spans="2:65" s="1" customFormat="1" ht="22.5" customHeight="1" x14ac:dyDescent="0.3">
      <c r="B101" s="164"/>
      <c r="C101" s="165" t="s">
        <v>297</v>
      </c>
      <c r="D101" s="165" t="s">
        <v>217</v>
      </c>
      <c r="E101" s="166" t="s">
        <v>1793</v>
      </c>
      <c r="F101" s="167" t="s">
        <v>1794</v>
      </c>
      <c r="G101" s="168" t="s">
        <v>345</v>
      </c>
      <c r="H101" s="169">
        <v>130</v>
      </c>
      <c r="I101" s="170"/>
      <c r="J101" s="171">
        <f t="shared" si="10"/>
        <v>0</v>
      </c>
      <c r="K101" s="167" t="s">
        <v>3</v>
      </c>
      <c r="L101" s="34"/>
      <c r="M101" s="172" t="s">
        <v>3</v>
      </c>
      <c r="N101" s="173" t="s">
        <v>44</v>
      </c>
      <c r="O101" s="35"/>
      <c r="P101" s="174">
        <f t="shared" si="11"/>
        <v>0</v>
      </c>
      <c r="Q101" s="174">
        <v>0</v>
      </c>
      <c r="R101" s="174">
        <f t="shared" si="12"/>
        <v>0</v>
      </c>
      <c r="S101" s="174">
        <v>0</v>
      </c>
      <c r="T101" s="175">
        <f t="shared" si="13"/>
        <v>0</v>
      </c>
      <c r="AR101" s="17" t="s">
        <v>308</v>
      </c>
      <c r="AT101" s="17" t="s">
        <v>217</v>
      </c>
      <c r="AU101" s="17" t="s">
        <v>9</v>
      </c>
      <c r="AY101" s="17" t="s">
        <v>215</v>
      </c>
      <c r="BE101" s="176">
        <f t="shared" si="14"/>
        <v>0</v>
      </c>
      <c r="BF101" s="176">
        <f t="shared" si="15"/>
        <v>0</v>
      </c>
      <c r="BG101" s="176">
        <f t="shared" si="16"/>
        <v>0</v>
      </c>
      <c r="BH101" s="176">
        <f t="shared" si="17"/>
        <v>0</v>
      </c>
      <c r="BI101" s="176">
        <f t="shared" si="18"/>
        <v>0</v>
      </c>
      <c r="BJ101" s="17" t="s">
        <v>9</v>
      </c>
      <c r="BK101" s="176">
        <f t="shared" si="19"/>
        <v>0</v>
      </c>
      <c r="BL101" s="17" t="s">
        <v>308</v>
      </c>
      <c r="BM101" s="17" t="s">
        <v>1795</v>
      </c>
    </row>
    <row r="102" spans="2:65" s="1" customFormat="1" ht="22.5" customHeight="1" x14ac:dyDescent="0.3">
      <c r="B102" s="164"/>
      <c r="C102" s="165" t="s">
        <v>10</v>
      </c>
      <c r="D102" s="165" t="s">
        <v>217</v>
      </c>
      <c r="E102" s="166" t="s">
        <v>1796</v>
      </c>
      <c r="F102" s="167" t="s">
        <v>1797</v>
      </c>
      <c r="G102" s="168" t="s">
        <v>345</v>
      </c>
      <c r="H102" s="169">
        <v>10</v>
      </c>
      <c r="I102" s="170"/>
      <c r="J102" s="171">
        <f t="shared" si="10"/>
        <v>0</v>
      </c>
      <c r="K102" s="167" t="s">
        <v>3</v>
      </c>
      <c r="L102" s="34"/>
      <c r="M102" s="172" t="s">
        <v>3</v>
      </c>
      <c r="N102" s="173" t="s">
        <v>44</v>
      </c>
      <c r="O102" s="35"/>
      <c r="P102" s="174">
        <f t="shared" si="11"/>
        <v>0</v>
      </c>
      <c r="Q102" s="174">
        <v>0</v>
      </c>
      <c r="R102" s="174">
        <f t="shared" si="12"/>
        <v>0</v>
      </c>
      <c r="S102" s="174">
        <v>0</v>
      </c>
      <c r="T102" s="175">
        <f t="shared" si="13"/>
        <v>0</v>
      </c>
      <c r="AR102" s="17" t="s">
        <v>308</v>
      </c>
      <c r="AT102" s="17" t="s">
        <v>217</v>
      </c>
      <c r="AU102" s="17" t="s">
        <v>9</v>
      </c>
      <c r="AY102" s="17" t="s">
        <v>215</v>
      </c>
      <c r="BE102" s="176">
        <f t="shared" si="14"/>
        <v>0</v>
      </c>
      <c r="BF102" s="176">
        <f t="shared" si="15"/>
        <v>0</v>
      </c>
      <c r="BG102" s="176">
        <f t="shared" si="16"/>
        <v>0</v>
      </c>
      <c r="BH102" s="176">
        <f t="shared" si="17"/>
        <v>0</v>
      </c>
      <c r="BI102" s="176">
        <f t="shared" si="18"/>
        <v>0</v>
      </c>
      <c r="BJ102" s="17" t="s">
        <v>9</v>
      </c>
      <c r="BK102" s="176">
        <f t="shared" si="19"/>
        <v>0</v>
      </c>
      <c r="BL102" s="17" t="s">
        <v>308</v>
      </c>
      <c r="BM102" s="17" t="s">
        <v>1798</v>
      </c>
    </row>
    <row r="103" spans="2:65" s="1" customFormat="1" ht="22.5" customHeight="1" x14ac:dyDescent="0.3">
      <c r="B103" s="164"/>
      <c r="C103" s="165" t="s">
        <v>308</v>
      </c>
      <c r="D103" s="165" t="s">
        <v>217</v>
      </c>
      <c r="E103" s="166" t="s">
        <v>1799</v>
      </c>
      <c r="F103" s="167" t="s">
        <v>1800</v>
      </c>
      <c r="G103" s="168" t="s">
        <v>345</v>
      </c>
      <c r="H103" s="169">
        <v>60</v>
      </c>
      <c r="I103" s="170"/>
      <c r="J103" s="171">
        <f t="shared" si="10"/>
        <v>0</v>
      </c>
      <c r="K103" s="167" t="s">
        <v>3</v>
      </c>
      <c r="L103" s="34"/>
      <c r="M103" s="172" t="s">
        <v>3</v>
      </c>
      <c r="N103" s="173" t="s">
        <v>44</v>
      </c>
      <c r="O103" s="35"/>
      <c r="P103" s="174">
        <f t="shared" si="11"/>
        <v>0</v>
      </c>
      <c r="Q103" s="174">
        <v>0</v>
      </c>
      <c r="R103" s="174">
        <f t="shared" si="12"/>
        <v>0</v>
      </c>
      <c r="S103" s="174">
        <v>0</v>
      </c>
      <c r="T103" s="175">
        <f t="shared" si="13"/>
        <v>0</v>
      </c>
      <c r="AR103" s="17" t="s">
        <v>308</v>
      </c>
      <c r="AT103" s="17" t="s">
        <v>217</v>
      </c>
      <c r="AU103" s="17" t="s">
        <v>9</v>
      </c>
      <c r="AY103" s="17" t="s">
        <v>215</v>
      </c>
      <c r="BE103" s="176">
        <f t="shared" si="14"/>
        <v>0</v>
      </c>
      <c r="BF103" s="176">
        <f t="shared" si="15"/>
        <v>0</v>
      </c>
      <c r="BG103" s="176">
        <f t="shared" si="16"/>
        <v>0</v>
      </c>
      <c r="BH103" s="176">
        <f t="shared" si="17"/>
        <v>0</v>
      </c>
      <c r="BI103" s="176">
        <f t="shared" si="18"/>
        <v>0</v>
      </c>
      <c r="BJ103" s="17" t="s">
        <v>9</v>
      </c>
      <c r="BK103" s="176">
        <f t="shared" si="19"/>
        <v>0</v>
      </c>
      <c r="BL103" s="17" t="s">
        <v>308</v>
      </c>
      <c r="BM103" s="17" t="s">
        <v>1801</v>
      </c>
    </row>
    <row r="104" spans="2:65" s="1" customFormat="1" ht="22.5" customHeight="1" x14ac:dyDescent="0.3">
      <c r="B104" s="164"/>
      <c r="C104" s="165" t="s">
        <v>314</v>
      </c>
      <c r="D104" s="165" t="s">
        <v>217</v>
      </c>
      <c r="E104" s="166" t="s">
        <v>1802</v>
      </c>
      <c r="F104" s="167" t="s">
        <v>1803</v>
      </c>
      <c r="G104" s="168" t="s">
        <v>345</v>
      </c>
      <c r="H104" s="169">
        <v>170</v>
      </c>
      <c r="I104" s="170"/>
      <c r="J104" s="171">
        <f t="shared" si="10"/>
        <v>0</v>
      </c>
      <c r="K104" s="167" t="s">
        <v>3</v>
      </c>
      <c r="L104" s="34"/>
      <c r="M104" s="172" t="s">
        <v>3</v>
      </c>
      <c r="N104" s="173" t="s">
        <v>44</v>
      </c>
      <c r="O104" s="35"/>
      <c r="P104" s="174">
        <f t="shared" si="11"/>
        <v>0</v>
      </c>
      <c r="Q104" s="174">
        <v>0</v>
      </c>
      <c r="R104" s="174">
        <f t="shared" si="12"/>
        <v>0</v>
      </c>
      <c r="S104" s="174">
        <v>0</v>
      </c>
      <c r="T104" s="175">
        <f t="shared" si="13"/>
        <v>0</v>
      </c>
      <c r="AR104" s="17" t="s">
        <v>308</v>
      </c>
      <c r="AT104" s="17" t="s">
        <v>217</v>
      </c>
      <c r="AU104" s="17" t="s">
        <v>9</v>
      </c>
      <c r="AY104" s="17" t="s">
        <v>215</v>
      </c>
      <c r="BE104" s="176">
        <f t="shared" si="14"/>
        <v>0</v>
      </c>
      <c r="BF104" s="176">
        <f t="shared" si="15"/>
        <v>0</v>
      </c>
      <c r="BG104" s="176">
        <f t="shared" si="16"/>
        <v>0</v>
      </c>
      <c r="BH104" s="176">
        <f t="shared" si="17"/>
        <v>0</v>
      </c>
      <c r="BI104" s="176">
        <f t="shared" si="18"/>
        <v>0</v>
      </c>
      <c r="BJ104" s="17" t="s">
        <v>9</v>
      </c>
      <c r="BK104" s="176">
        <f t="shared" si="19"/>
        <v>0</v>
      </c>
      <c r="BL104" s="17" t="s">
        <v>308</v>
      </c>
      <c r="BM104" s="17" t="s">
        <v>1804</v>
      </c>
    </row>
    <row r="105" spans="2:65" s="1" customFormat="1" ht="22.5" customHeight="1" x14ac:dyDescent="0.3">
      <c r="B105" s="164"/>
      <c r="C105" s="165" t="s">
        <v>330</v>
      </c>
      <c r="D105" s="165" t="s">
        <v>217</v>
      </c>
      <c r="E105" s="166" t="s">
        <v>1805</v>
      </c>
      <c r="F105" s="167" t="s">
        <v>1806</v>
      </c>
      <c r="G105" s="168" t="s">
        <v>345</v>
      </c>
      <c r="H105" s="169">
        <v>65</v>
      </c>
      <c r="I105" s="170"/>
      <c r="J105" s="171">
        <f t="shared" si="10"/>
        <v>0</v>
      </c>
      <c r="K105" s="167" t="s">
        <v>3</v>
      </c>
      <c r="L105" s="34"/>
      <c r="M105" s="172" t="s">
        <v>3</v>
      </c>
      <c r="N105" s="173" t="s">
        <v>44</v>
      </c>
      <c r="O105" s="35"/>
      <c r="P105" s="174">
        <f t="shared" si="11"/>
        <v>0</v>
      </c>
      <c r="Q105" s="174">
        <v>0</v>
      </c>
      <c r="R105" s="174">
        <f t="shared" si="12"/>
        <v>0</v>
      </c>
      <c r="S105" s="174">
        <v>0</v>
      </c>
      <c r="T105" s="175">
        <f t="shared" si="13"/>
        <v>0</v>
      </c>
      <c r="AR105" s="17" t="s">
        <v>308</v>
      </c>
      <c r="AT105" s="17" t="s">
        <v>217</v>
      </c>
      <c r="AU105" s="17" t="s">
        <v>9</v>
      </c>
      <c r="AY105" s="17" t="s">
        <v>215</v>
      </c>
      <c r="BE105" s="176">
        <f t="shared" si="14"/>
        <v>0</v>
      </c>
      <c r="BF105" s="176">
        <f t="shared" si="15"/>
        <v>0</v>
      </c>
      <c r="BG105" s="176">
        <f t="shared" si="16"/>
        <v>0</v>
      </c>
      <c r="BH105" s="176">
        <f t="shared" si="17"/>
        <v>0</v>
      </c>
      <c r="BI105" s="176">
        <f t="shared" si="18"/>
        <v>0</v>
      </c>
      <c r="BJ105" s="17" t="s">
        <v>9</v>
      </c>
      <c r="BK105" s="176">
        <f t="shared" si="19"/>
        <v>0</v>
      </c>
      <c r="BL105" s="17" t="s">
        <v>308</v>
      </c>
      <c r="BM105" s="17" t="s">
        <v>1807</v>
      </c>
    </row>
    <row r="106" spans="2:65" s="1" customFormat="1" ht="22.5" customHeight="1" x14ac:dyDescent="0.3">
      <c r="B106" s="164"/>
      <c r="C106" s="165" t="s">
        <v>335</v>
      </c>
      <c r="D106" s="165" t="s">
        <v>217</v>
      </c>
      <c r="E106" s="166" t="s">
        <v>1808</v>
      </c>
      <c r="F106" s="167" t="s">
        <v>1809</v>
      </c>
      <c r="G106" s="168" t="s">
        <v>345</v>
      </c>
      <c r="H106" s="169">
        <v>100</v>
      </c>
      <c r="I106" s="170"/>
      <c r="J106" s="171">
        <f t="shared" si="10"/>
        <v>0</v>
      </c>
      <c r="K106" s="167" t="s">
        <v>3</v>
      </c>
      <c r="L106" s="34"/>
      <c r="M106" s="172" t="s">
        <v>3</v>
      </c>
      <c r="N106" s="173" t="s">
        <v>44</v>
      </c>
      <c r="O106" s="35"/>
      <c r="P106" s="174">
        <f t="shared" si="11"/>
        <v>0</v>
      </c>
      <c r="Q106" s="174">
        <v>0</v>
      </c>
      <c r="R106" s="174">
        <f t="shared" si="12"/>
        <v>0</v>
      </c>
      <c r="S106" s="174">
        <v>0</v>
      </c>
      <c r="T106" s="175">
        <f t="shared" si="13"/>
        <v>0</v>
      </c>
      <c r="AR106" s="17" t="s">
        <v>308</v>
      </c>
      <c r="AT106" s="17" t="s">
        <v>217</v>
      </c>
      <c r="AU106" s="17" t="s">
        <v>9</v>
      </c>
      <c r="AY106" s="17" t="s">
        <v>215</v>
      </c>
      <c r="BE106" s="176">
        <f t="shared" si="14"/>
        <v>0</v>
      </c>
      <c r="BF106" s="176">
        <f t="shared" si="15"/>
        <v>0</v>
      </c>
      <c r="BG106" s="176">
        <f t="shared" si="16"/>
        <v>0</v>
      </c>
      <c r="BH106" s="176">
        <f t="shared" si="17"/>
        <v>0</v>
      </c>
      <c r="BI106" s="176">
        <f t="shared" si="18"/>
        <v>0</v>
      </c>
      <c r="BJ106" s="17" t="s">
        <v>9</v>
      </c>
      <c r="BK106" s="176">
        <f t="shared" si="19"/>
        <v>0</v>
      </c>
      <c r="BL106" s="17" t="s">
        <v>308</v>
      </c>
      <c r="BM106" s="17" t="s">
        <v>1810</v>
      </c>
    </row>
    <row r="107" spans="2:65" s="1" customFormat="1" ht="22.5" customHeight="1" x14ac:dyDescent="0.3">
      <c r="B107" s="164"/>
      <c r="C107" s="165" t="s">
        <v>342</v>
      </c>
      <c r="D107" s="165" t="s">
        <v>217</v>
      </c>
      <c r="E107" s="166" t="s">
        <v>1811</v>
      </c>
      <c r="F107" s="167" t="s">
        <v>1812</v>
      </c>
      <c r="G107" s="168" t="s">
        <v>345</v>
      </c>
      <c r="H107" s="169">
        <v>60</v>
      </c>
      <c r="I107" s="170"/>
      <c r="J107" s="171">
        <f t="shared" si="10"/>
        <v>0</v>
      </c>
      <c r="K107" s="167" t="s">
        <v>3</v>
      </c>
      <c r="L107" s="34"/>
      <c r="M107" s="172" t="s">
        <v>3</v>
      </c>
      <c r="N107" s="173" t="s">
        <v>44</v>
      </c>
      <c r="O107" s="35"/>
      <c r="P107" s="174">
        <f t="shared" si="11"/>
        <v>0</v>
      </c>
      <c r="Q107" s="174">
        <v>0</v>
      </c>
      <c r="R107" s="174">
        <f t="shared" si="12"/>
        <v>0</v>
      </c>
      <c r="S107" s="174">
        <v>0</v>
      </c>
      <c r="T107" s="175">
        <f t="shared" si="13"/>
        <v>0</v>
      </c>
      <c r="AR107" s="17" t="s">
        <v>308</v>
      </c>
      <c r="AT107" s="17" t="s">
        <v>217</v>
      </c>
      <c r="AU107" s="17" t="s">
        <v>9</v>
      </c>
      <c r="AY107" s="17" t="s">
        <v>215</v>
      </c>
      <c r="BE107" s="176">
        <f t="shared" si="14"/>
        <v>0</v>
      </c>
      <c r="BF107" s="176">
        <f t="shared" si="15"/>
        <v>0</v>
      </c>
      <c r="BG107" s="176">
        <f t="shared" si="16"/>
        <v>0</v>
      </c>
      <c r="BH107" s="176">
        <f t="shared" si="17"/>
        <v>0</v>
      </c>
      <c r="BI107" s="176">
        <f t="shared" si="18"/>
        <v>0</v>
      </c>
      <c r="BJ107" s="17" t="s">
        <v>9</v>
      </c>
      <c r="BK107" s="176">
        <f t="shared" si="19"/>
        <v>0</v>
      </c>
      <c r="BL107" s="17" t="s">
        <v>308</v>
      </c>
      <c r="BM107" s="17" t="s">
        <v>1813</v>
      </c>
    </row>
    <row r="108" spans="2:65" s="1" customFormat="1" ht="22.5" customHeight="1" x14ac:dyDescent="0.3">
      <c r="B108" s="164"/>
      <c r="C108" s="165" t="s">
        <v>8</v>
      </c>
      <c r="D108" s="165" t="s">
        <v>217</v>
      </c>
      <c r="E108" s="166" t="s">
        <v>1814</v>
      </c>
      <c r="F108" s="167" t="s">
        <v>1815</v>
      </c>
      <c r="G108" s="168" t="s">
        <v>345</v>
      </c>
      <c r="H108" s="169">
        <v>50</v>
      </c>
      <c r="I108" s="170"/>
      <c r="J108" s="171">
        <f t="shared" si="10"/>
        <v>0</v>
      </c>
      <c r="K108" s="167" t="s">
        <v>3</v>
      </c>
      <c r="L108" s="34"/>
      <c r="M108" s="172" t="s">
        <v>3</v>
      </c>
      <c r="N108" s="173" t="s">
        <v>44</v>
      </c>
      <c r="O108" s="35"/>
      <c r="P108" s="174">
        <f t="shared" si="11"/>
        <v>0</v>
      </c>
      <c r="Q108" s="174">
        <v>0</v>
      </c>
      <c r="R108" s="174">
        <f t="shared" si="12"/>
        <v>0</v>
      </c>
      <c r="S108" s="174">
        <v>0</v>
      </c>
      <c r="T108" s="175">
        <f t="shared" si="13"/>
        <v>0</v>
      </c>
      <c r="AR108" s="17" t="s">
        <v>308</v>
      </c>
      <c r="AT108" s="17" t="s">
        <v>217</v>
      </c>
      <c r="AU108" s="17" t="s">
        <v>9</v>
      </c>
      <c r="AY108" s="17" t="s">
        <v>215</v>
      </c>
      <c r="BE108" s="176">
        <f t="shared" si="14"/>
        <v>0</v>
      </c>
      <c r="BF108" s="176">
        <f t="shared" si="15"/>
        <v>0</v>
      </c>
      <c r="BG108" s="176">
        <f t="shared" si="16"/>
        <v>0</v>
      </c>
      <c r="BH108" s="176">
        <f t="shared" si="17"/>
        <v>0</v>
      </c>
      <c r="BI108" s="176">
        <f t="shared" si="18"/>
        <v>0</v>
      </c>
      <c r="BJ108" s="17" t="s">
        <v>9</v>
      </c>
      <c r="BK108" s="176">
        <f t="shared" si="19"/>
        <v>0</v>
      </c>
      <c r="BL108" s="17" t="s">
        <v>308</v>
      </c>
      <c r="BM108" s="17" t="s">
        <v>1816</v>
      </c>
    </row>
    <row r="109" spans="2:65" s="1" customFormat="1" ht="22.5" customHeight="1" x14ac:dyDescent="0.3">
      <c r="B109" s="164"/>
      <c r="C109" s="165" t="s">
        <v>359</v>
      </c>
      <c r="D109" s="165" t="s">
        <v>217</v>
      </c>
      <c r="E109" s="166" t="s">
        <v>1817</v>
      </c>
      <c r="F109" s="167" t="s">
        <v>1818</v>
      </c>
      <c r="G109" s="168" t="s">
        <v>345</v>
      </c>
      <c r="H109" s="169">
        <v>390</v>
      </c>
      <c r="I109" s="170"/>
      <c r="J109" s="171">
        <f t="shared" si="10"/>
        <v>0</v>
      </c>
      <c r="K109" s="167" t="s">
        <v>3</v>
      </c>
      <c r="L109" s="34"/>
      <c r="M109" s="172" t="s">
        <v>3</v>
      </c>
      <c r="N109" s="173" t="s">
        <v>44</v>
      </c>
      <c r="O109" s="35"/>
      <c r="P109" s="174">
        <f t="shared" si="11"/>
        <v>0</v>
      </c>
      <c r="Q109" s="174">
        <v>0</v>
      </c>
      <c r="R109" s="174">
        <f t="shared" si="12"/>
        <v>0</v>
      </c>
      <c r="S109" s="174">
        <v>0</v>
      </c>
      <c r="T109" s="175">
        <f t="shared" si="13"/>
        <v>0</v>
      </c>
      <c r="AR109" s="17" t="s">
        <v>308</v>
      </c>
      <c r="AT109" s="17" t="s">
        <v>217</v>
      </c>
      <c r="AU109" s="17" t="s">
        <v>9</v>
      </c>
      <c r="AY109" s="17" t="s">
        <v>215</v>
      </c>
      <c r="BE109" s="176">
        <f t="shared" si="14"/>
        <v>0</v>
      </c>
      <c r="BF109" s="176">
        <f t="shared" si="15"/>
        <v>0</v>
      </c>
      <c r="BG109" s="176">
        <f t="shared" si="16"/>
        <v>0</v>
      </c>
      <c r="BH109" s="176">
        <f t="shared" si="17"/>
        <v>0</v>
      </c>
      <c r="BI109" s="176">
        <f t="shared" si="18"/>
        <v>0</v>
      </c>
      <c r="BJ109" s="17" t="s">
        <v>9</v>
      </c>
      <c r="BK109" s="176">
        <f t="shared" si="19"/>
        <v>0</v>
      </c>
      <c r="BL109" s="17" t="s">
        <v>308</v>
      </c>
      <c r="BM109" s="17" t="s">
        <v>1819</v>
      </c>
    </row>
    <row r="110" spans="2:65" s="1" customFormat="1" ht="22.5" customHeight="1" x14ac:dyDescent="0.3">
      <c r="B110" s="164"/>
      <c r="C110" s="165" t="s">
        <v>366</v>
      </c>
      <c r="D110" s="165" t="s">
        <v>217</v>
      </c>
      <c r="E110" s="166" t="s">
        <v>1820</v>
      </c>
      <c r="F110" s="167" t="s">
        <v>1821</v>
      </c>
      <c r="G110" s="168" t="s">
        <v>345</v>
      </c>
      <c r="H110" s="169">
        <v>10</v>
      </c>
      <c r="I110" s="170"/>
      <c r="J110" s="171">
        <f t="shared" si="10"/>
        <v>0</v>
      </c>
      <c r="K110" s="167" t="s">
        <v>3</v>
      </c>
      <c r="L110" s="34"/>
      <c r="M110" s="172" t="s">
        <v>3</v>
      </c>
      <c r="N110" s="173" t="s">
        <v>44</v>
      </c>
      <c r="O110" s="35"/>
      <c r="P110" s="174">
        <f t="shared" si="11"/>
        <v>0</v>
      </c>
      <c r="Q110" s="174">
        <v>0</v>
      </c>
      <c r="R110" s="174">
        <f t="shared" si="12"/>
        <v>0</v>
      </c>
      <c r="S110" s="174">
        <v>0</v>
      </c>
      <c r="T110" s="175">
        <f t="shared" si="13"/>
        <v>0</v>
      </c>
      <c r="AR110" s="17" t="s">
        <v>308</v>
      </c>
      <c r="AT110" s="17" t="s">
        <v>217</v>
      </c>
      <c r="AU110" s="17" t="s">
        <v>9</v>
      </c>
      <c r="AY110" s="17" t="s">
        <v>215</v>
      </c>
      <c r="BE110" s="176">
        <f t="shared" si="14"/>
        <v>0</v>
      </c>
      <c r="BF110" s="176">
        <f t="shared" si="15"/>
        <v>0</v>
      </c>
      <c r="BG110" s="176">
        <f t="shared" si="16"/>
        <v>0</v>
      </c>
      <c r="BH110" s="176">
        <f t="shared" si="17"/>
        <v>0</v>
      </c>
      <c r="BI110" s="176">
        <f t="shared" si="18"/>
        <v>0</v>
      </c>
      <c r="BJ110" s="17" t="s">
        <v>9</v>
      </c>
      <c r="BK110" s="176">
        <f t="shared" si="19"/>
        <v>0</v>
      </c>
      <c r="BL110" s="17" t="s">
        <v>308</v>
      </c>
      <c r="BM110" s="17" t="s">
        <v>1822</v>
      </c>
    </row>
    <row r="111" spans="2:65" s="1" customFormat="1" ht="22.5" customHeight="1" x14ac:dyDescent="0.3">
      <c r="B111" s="164"/>
      <c r="C111" s="165" t="s">
        <v>164</v>
      </c>
      <c r="D111" s="165" t="s">
        <v>217</v>
      </c>
      <c r="E111" s="166" t="s">
        <v>1823</v>
      </c>
      <c r="F111" s="167" t="s">
        <v>1824</v>
      </c>
      <c r="G111" s="168" t="s">
        <v>345</v>
      </c>
      <c r="H111" s="169">
        <v>50</v>
      </c>
      <c r="I111" s="170"/>
      <c r="J111" s="171">
        <f t="shared" si="10"/>
        <v>0</v>
      </c>
      <c r="K111" s="167" t="s">
        <v>3</v>
      </c>
      <c r="L111" s="34"/>
      <c r="M111" s="172" t="s">
        <v>3</v>
      </c>
      <c r="N111" s="173" t="s">
        <v>44</v>
      </c>
      <c r="O111" s="35"/>
      <c r="P111" s="174">
        <f t="shared" si="11"/>
        <v>0</v>
      </c>
      <c r="Q111" s="174">
        <v>0</v>
      </c>
      <c r="R111" s="174">
        <f t="shared" si="12"/>
        <v>0</v>
      </c>
      <c r="S111" s="174">
        <v>0</v>
      </c>
      <c r="T111" s="175">
        <f t="shared" si="13"/>
        <v>0</v>
      </c>
      <c r="AR111" s="17" t="s">
        <v>308</v>
      </c>
      <c r="AT111" s="17" t="s">
        <v>217</v>
      </c>
      <c r="AU111" s="17" t="s">
        <v>9</v>
      </c>
      <c r="AY111" s="17" t="s">
        <v>215</v>
      </c>
      <c r="BE111" s="176">
        <f t="shared" si="14"/>
        <v>0</v>
      </c>
      <c r="BF111" s="176">
        <f t="shared" si="15"/>
        <v>0</v>
      </c>
      <c r="BG111" s="176">
        <f t="shared" si="16"/>
        <v>0</v>
      </c>
      <c r="BH111" s="176">
        <f t="shared" si="17"/>
        <v>0</v>
      </c>
      <c r="BI111" s="176">
        <f t="shared" si="18"/>
        <v>0</v>
      </c>
      <c r="BJ111" s="17" t="s">
        <v>9</v>
      </c>
      <c r="BK111" s="176">
        <f t="shared" si="19"/>
        <v>0</v>
      </c>
      <c r="BL111" s="17" t="s">
        <v>308</v>
      </c>
      <c r="BM111" s="17" t="s">
        <v>1825</v>
      </c>
    </row>
    <row r="112" spans="2:65" s="1" customFormat="1" ht="22.5" customHeight="1" x14ac:dyDescent="0.3">
      <c r="B112" s="164"/>
      <c r="C112" s="165" t="s">
        <v>379</v>
      </c>
      <c r="D112" s="165" t="s">
        <v>217</v>
      </c>
      <c r="E112" s="166" t="s">
        <v>1826</v>
      </c>
      <c r="F112" s="167" t="s">
        <v>1827</v>
      </c>
      <c r="G112" s="168" t="s">
        <v>311</v>
      </c>
      <c r="H112" s="169">
        <v>4</v>
      </c>
      <c r="I112" s="170"/>
      <c r="J112" s="171">
        <f t="shared" si="10"/>
        <v>0</v>
      </c>
      <c r="K112" s="167" t="s">
        <v>3</v>
      </c>
      <c r="L112" s="34"/>
      <c r="M112" s="172" t="s">
        <v>3</v>
      </c>
      <c r="N112" s="173" t="s">
        <v>44</v>
      </c>
      <c r="O112" s="35"/>
      <c r="P112" s="174">
        <f t="shared" si="11"/>
        <v>0</v>
      </c>
      <c r="Q112" s="174">
        <v>0</v>
      </c>
      <c r="R112" s="174">
        <f t="shared" si="12"/>
        <v>0</v>
      </c>
      <c r="S112" s="174">
        <v>0</v>
      </c>
      <c r="T112" s="175">
        <f t="shared" si="13"/>
        <v>0</v>
      </c>
      <c r="AR112" s="17" t="s">
        <v>308</v>
      </c>
      <c r="AT112" s="17" t="s">
        <v>217</v>
      </c>
      <c r="AU112" s="17" t="s">
        <v>9</v>
      </c>
      <c r="AY112" s="17" t="s">
        <v>215</v>
      </c>
      <c r="BE112" s="176">
        <f t="shared" si="14"/>
        <v>0</v>
      </c>
      <c r="BF112" s="176">
        <f t="shared" si="15"/>
        <v>0</v>
      </c>
      <c r="BG112" s="176">
        <f t="shared" si="16"/>
        <v>0</v>
      </c>
      <c r="BH112" s="176">
        <f t="shared" si="17"/>
        <v>0</v>
      </c>
      <c r="BI112" s="176">
        <f t="shared" si="18"/>
        <v>0</v>
      </c>
      <c r="BJ112" s="17" t="s">
        <v>9</v>
      </c>
      <c r="BK112" s="176">
        <f t="shared" si="19"/>
        <v>0</v>
      </c>
      <c r="BL112" s="17" t="s">
        <v>308</v>
      </c>
      <c r="BM112" s="17" t="s">
        <v>1828</v>
      </c>
    </row>
    <row r="113" spans="2:65" s="1" customFormat="1" ht="22.5" customHeight="1" x14ac:dyDescent="0.3">
      <c r="B113" s="164"/>
      <c r="C113" s="165" t="s">
        <v>384</v>
      </c>
      <c r="D113" s="165" t="s">
        <v>217</v>
      </c>
      <c r="E113" s="166" t="s">
        <v>1829</v>
      </c>
      <c r="F113" s="167" t="s">
        <v>1830</v>
      </c>
      <c r="G113" s="168" t="s">
        <v>311</v>
      </c>
      <c r="H113" s="169">
        <v>24</v>
      </c>
      <c r="I113" s="170"/>
      <c r="J113" s="171">
        <f t="shared" si="10"/>
        <v>0</v>
      </c>
      <c r="K113" s="167" t="s">
        <v>3</v>
      </c>
      <c r="L113" s="34"/>
      <c r="M113" s="172" t="s">
        <v>3</v>
      </c>
      <c r="N113" s="173" t="s">
        <v>44</v>
      </c>
      <c r="O113" s="35"/>
      <c r="P113" s="174">
        <f t="shared" si="11"/>
        <v>0</v>
      </c>
      <c r="Q113" s="174">
        <v>0</v>
      </c>
      <c r="R113" s="174">
        <f t="shared" si="12"/>
        <v>0</v>
      </c>
      <c r="S113" s="174">
        <v>0</v>
      </c>
      <c r="T113" s="175">
        <f t="shared" si="13"/>
        <v>0</v>
      </c>
      <c r="AR113" s="17" t="s">
        <v>308</v>
      </c>
      <c r="AT113" s="17" t="s">
        <v>217</v>
      </c>
      <c r="AU113" s="17" t="s">
        <v>9</v>
      </c>
      <c r="AY113" s="17" t="s">
        <v>215</v>
      </c>
      <c r="BE113" s="176">
        <f t="shared" si="14"/>
        <v>0</v>
      </c>
      <c r="BF113" s="176">
        <f t="shared" si="15"/>
        <v>0</v>
      </c>
      <c r="BG113" s="176">
        <f t="shared" si="16"/>
        <v>0</v>
      </c>
      <c r="BH113" s="176">
        <f t="shared" si="17"/>
        <v>0</v>
      </c>
      <c r="BI113" s="176">
        <f t="shared" si="18"/>
        <v>0</v>
      </c>
      <c r="BJ113" s="17" t="s">
        <v>9</v>
      </c>
      <c r="BK113" s="176">
        <f t="shared" si="19"/>
        <v>0</v>
      </c>
      <c r="BL113" s="17" t="s">
        <v>308</v>
      </c>
      <c r="BM113" s="17" t="s">
        <v>1831</v>
      </c>
    </row>
    <row r="114" spans="2:65" s="1" customFormat="1" ht="22.5" customHeight="1" x14ac:dyDescent="0.3">
      <c r="B114" s="164"/>
      <c r="C114" s="165" t="s">
        <v>390</v>
      </c>
      <c r="D114" s="165" t="s">
        <v>217</v>
      </c>
      <c r="E114" s="166" t="s">
        <v>1832</v>
      </c>
      <c r="F114" s="167" t="s">
        <v>1833</v>
      </c>
      <c r="G114" s="168" t="s">
        <v>311</v>
      </c>
      <c r="H114" s="169">
        <v>52</v>
      </c>
      <c r="I114" s="170"/>
      <c r="J114" s="171">
        <f t="shared" si="10"/>
        <v>0</v>
      </c>
      <c r="K114" s="167" t="s">
        <v>3</v>
      </c>
      <c r="L114" s="34"/>
      <c r="M114" s="172" t="s">
        <v>3</v>
      </c>
      <c r="N114" s="173" t="s">
        <v>44</v>
      </c>
      <c r="O114" s="35"/>
      <c r="P114" s="174">
        <f t="shared" si="11"/>
        <v>0</v>
      </c>
      <c r="Q114" s="174">
        <v>0</v>
      </c>
      <c r="R114" s="174">
        <f t="shared" si="12"/>
        <v>0</v>
      </c>
      <c r="S114" s="174">
        <v>0</v>
      </c>
      <c r="T114" s="175">
        <f t="shared" si="13"/>
        <v>0</v>
      </c>
      <c r="AR114" s="17" t="s">
        <v>308</v>
      </c>
      <c r="AT114" s="17" t="s">
        <v>217</v>
      </c>
      <c r="AU114" s="17" t="s">
        <v>9</v>
      </c>
      <c r="AY114" s="17" t="s">
        <v>215</v>
      </c>
      <c r="BE114" s="176">
        <f t="shared" si="14"/>
        <v>0</v>
      </c>
      <c r="BF114" s="176">
        <f t="shared" si="15"/>
        <v>0</v>
      </c>
      <c r="BG114" s="176">
        <f t="shared" si="16"/>
        <v>0</v>
      </c>
      <c r="BH114" s="176">
        <f t="shared" si="17"/>
        <v>0</v>
      </c>
      <c r="BI114" s="176">
        <f t="shared" si="18"/>
        <v>0</v>
      </c>
      <c r="BJ114" s="17" t="s">
        <v>9</v>
      </c>
      <c r="BK114" s="176">
        <f t="shared" si="19"/>
        <v>0</v>
      </c>
      <c r="BL114" s="17" t="s">
        <v>308</v>
      </c>
      <c r="BM114" s="17" t="s">
        <v>1834</v>
      </c>
    </row>
    <row r="115" spans="2:65" s="1" customFormat="1" ht="22.5" customHeight="1" x14ac:dyDescent="0.3">
      <c r="B115" s="164"/>
      <c r="C115" s="165" t="s">
        <v>395</v>
      </c>
      <c r="D115" s="165" t="s">
        <v>217</v>
      </c>
      <c r="E115" s="166" t="s">
        <v>1835</v>
      </c>
      <c r="F115" s="167" t="s">
        <v>1836</v>
      </c>
      <c r="G115" s="168" t="s">
        <v>311</v>
      </c>
      <c r="H115" s="169">
        <v>2</v>
      </c>
      <c r="I115" s="170"/>
      <c r="J115" s="171">
        <f t="shared" si="10"/>
        <v>0</v>
      </c>
      <c r="K115" s="167" t="s">
        <v>3</v>
      </c>
      <c r="L115" s="34"/>
      <c r="M115" s="172" t="s">
        <v>3</v>
      </c>
      <c r="N115" s="173" t="s">
        <v>44</v>
      </c>
      <c r="O115" s="35"/>
      <c r="P115" s="174">
        <f t="shared" si="11"/>
        <v>0</v>
      </c>
      <c r="Q115" s="174">
        <v>0</v>
      </c>
      <c r="R115" s="174">
        <f t="shared" si="12"/>
        <v>0</v>
      </c>
      <c r="S115" s="174">
        <v>0</v>
      </c>
      <c r="T115" s="175">
        <f t="shared" si="13"/>
        <v>0</v>
      </c>
      <c r="AR115" s="17" t="s">
        <v>308</v>
      </c>
      <c r="AT115" s="17" t="s">
        <v>217</v>
      </c>
      <c r="AU115" s="17" t="s">
        <v>9</v>
      </c>
      <c r="AY115" s="17" t="s">
        <v>215</v>
      </c>
      <c r="BE115" s="176">
        <f t="shared" si="14"/>
        <v>0</v>
      </c>
      <c r="BF115" s="176">
        <f t="shared" si="15"/>
        <v>0</v>
      </c>
      <c r="BG115" s="176">
        <f t="shared" si="16"/>
        <v>0</v>
      </c>
      <c r="BH115" s="176">
        <f t="shared" si="17"/>
        <v>0</v>
      </c>
      <c r="BI115" s="176">
        <f t="shared" si="18"/>
        <v>0</v>
      </c>
      <c r="BJ115" s="17" t="s">
        <v>9</v>
      </c>
      <c r="BK115" s="176">
        <f t="shared" si="19"/>
        <v>0</v>
      </c>
      <c r="BL115" s="17" t="s">
        <v>308</v>
      </c>
      <c r="BM115" s="17" t="s">
        <v>1837</v>
      </c>
    </row>
    <row r="116" spans="2:65" s="1" customFormat="1" ht="22.5" customHeight="1" x14ac:dyDescent="0.3">
      <c r="B116" s="164"/>
      <c r="C116" s="165" t="s">
        <v>401</v>
      </c>
      <c r="D116" s="165" t="s">
        <v>217</v>
      </c>
      <c r="E116" s="166" t="s">
        <v>1838</v>
      </c>
      <c r="F116" s="167" t="s">
        <v>1839</v>
      </c>
      <c r="G116" s="168" t="s">
        <v>250</v>
      </c>
      <c r="H116" s="169">
        <v>0.95899999999999996</v>
      </c>
      <c r="I116" s="170"/>
      <c r="J116" s="171">
        <f t="shared" si="10"/>
        <v>0</v>
      </c>
      <c r="K116" s="167" t="s">
        <v>3</v>
      </c>
      <c r="L116" s="34"/>
      <c r="M116" s="172" t="s">
        <v>3</v>
      </c>
      <c r="N116" s="173" t="s">
        <v>44</v>
      </c>
      <c r="O116" s="35"/>
      <c r="P116" s="174">
        <f t="shared" si="11"/>
        <v>0</v>
      </c>
      <c r="Q116" s="174">
        <v>0</v>
      </c>
      <c r="R116" s="174">
        <f t="shared" si="12"/>
        <v>0</v>
      </c>
      <c r="S116" s="174">
        <v>0</v>
      </c>
      <c r="T116" s="175">
        <f t="shared" si="13"/>
        <v>0</v>
      </c>
      <c r="AR116" s="17" t="s">
        <v>308</v>
      </c>
      <c r="AT116" s="17" t="s">
        <v>217</v>
      </c>
      <c r="AU116" s="17" t="s">
        <v>9</v>
      </c>
      <c r="AY116" s="17" t="s">
        <v>215</v>
      </c>
      <c r="BE116" s="176">
        <f t="shared" si="14"/>
        <v>0</v>
      </c>
      <c r="BF116" s="176">
        <f t="shared" si="15"/>
        <v>0</v>
      </c>
      <c r="BG116" s="176">
        <f t="shared" si="16"/>
        <v>0</v>
      </c>
      <c r="BH116" s="176">
        <f t="shared" si="17"/>
        <v>0</v>
      </c>
      <c r="BI116" s="176">
        <f t="shared" si="18"/>
        <v>0</v>
      </c>
      <c r="BJ116" s="17" t="s">
        <v>9</v>
      </c>
      <c r="BK116" s="176">
        <f t="shared" si="19"/>
        <v>0</v>
      </c>
      <c r="BL116" s="17" t="s">
        <v>308</v>
      </c>
      <c r="BM116" s="17" t="s">
        <v>1840</v>
      </c>
    </row>
    <row r="117" spans="2:65" s="10" customFormat="1" ht="37.35" customHeight="1" x14ac:dyDescent="0.35">
      <c r="B117" s="150"/>
      <c r="D117" s="161" t="s">
        <v>72</v>
      </c>
      <c r="E117" s="227" t="s">
        <v>1841</v>
      </c>
      <c r="F117" s="227" t="s">
        <v>1842</v>
      </c>
      <c r="I117" s="153"/>
      <c r="J117" s="228">
        <f>BK117</f>
        <v>0</v>
      </c>
      <c r="L117" s="150"/>
      <c r="M117" s="155"/>
      <c r="N117" s="156"/>
      <c r="O117" s="156"/>
      <c r="P117" s="157">
        <f>SUM(P118:P123)</f>
        <v>0</v>
      </c>
      <c r="Q117" s="156"/>
      <c r="R117" s="157">
        <f>SUM(R118:R123)</f>
        <v>0</v>
      </c>
      <c r="S117" s="156"/>
      <c r="T117" s="158">
        <f>SUM(T118:T123)</f>
        <v>0</v>
      </c>
      <c r="AR117" s="151" t="s">
        <v>81</v>
      </c>
      <c r="AT117" s="159" t="s">
        <v>72</v>
      </c>
      <c r="AU117" s="159" t="s">
        <v>73</v>
      </c>
      <c r="AY117" s="151" t="s">
        <v>215</v>
      </c>
      <c r="BK117" s="160">
        <f>SUM(BK118:BK123)</f>
        <v>0</v>
      </c>
    </row>
    <row r="118" spans="2:65" s="1" customFormat="1" ht="22.5" customHeight="1" x14ac:dyDescent="0.3">
      <c r="B118" s="164"/>
      <c r="C118" s="165" t="s">
        <v>407</v>
      </c>
      <c r="D118" s="165" t="s">
        <v>217</v>
      </c>
      <c r="E118" s="166" t="s">
        <v>1843</v>
      </c>
      <c r="F118" s="167" t="s">
        <v>1844</v>
      </c>
      <c r="G118" s="168" t="s">
        <v>311</v>
      </c>
      <c r="H118" s="169">
        <v>43</v>
      </c>
      <c r="I118" s="170"/>
      <c r="J118" s="171">
        <f t="shared" ref="J118:J123" si="20">ROUND(I118*H118,0)</f>
        <v>0</v>
      </c>
      <c r="K118" s="167" t="s">
        <v>3</v>
      </c>
      <c r="L118" s="34"/>
      <c r="M118" s="172" t="s">
        <v>3</v>
      </c>
      <c r="N118" s="173" t="s">
        <v>44</v>
      </c>
      <c r="O118" s="35"/>
      <c r="P118" s="174">
        <f t="shared" ref="P118:P123" si="21">O118*H118</f>
        <v>0</v>
      </c>
      <c r="Q118" s="174">
        <v>0</v>
      </c>
      <c r="R118" s="174">
        <f t="shared" ref="R118:R123" si="22">Q118*H118</f>
        <v>0</v>
      </c>
      <c r="S118" s="174">
        <v>0</v>
      </c>
      <c r="T118" s="175">
        <f t="shared" ref="T118:T123" si="23">S118*H118</f>
        <v>0</v>
      </c>
      <c r="AR118" s="17" t="s">
        <v>308</v>
      </c>
      <c r="AT118" s="17" t="s">
        <v>217</v>
      </c>
      <c r="AU118" s="17" t="s">
        <v>9</v>
      </c>
      <c r="AY118" s="17" t="s">
        <v>215</v>
      </c>
      <c r="BE118" s="176">
        <f t="shared" ref="BE118:BE123" si="24">IF(N118="základní",J118,0)</f>
        <v>0</v>
      </c>
      <c r="BF118" s="176">
        <f t="shared" ref="BF118:BF123" si="25">IF(N118="snížená",J118,0)</f>
        <v>0</v>
      </c>
      <c r="BG118" s="176">
        <f t="shared" ref="BG118:BG123" si="26">IF(N118="zákl. přenesená",J118,0)</f>
        <v>0</v>
      </c>
      <c r="BH118" s="176">
        <f t="shared" ref="BH118:BH123" si="27">IF(N118="sníž. přenesená",J118,0)</f>
        <v>0</v>
      </c>
      <c r="BI118" s="176">
        <f t="shared" ref="BI118:BI123" si="28">IF(N118="nulová",J118,0)</f>
        <v>0</v>
      </c>
      <c r="BJ118" s="17" t="s">
        <v>9</v>
      </c>
      <c r="BK118" s="176">
        <f t="shared" ref="BK118:BK123" si="29">ROUND(I118*H118,0)</f>
        <v>0</v>
      </c>
      <c r="BL118" s="17" t="s">
        <v>308</v>
      </c>
      <c r="BM118" s="17" t="s">
        <v>1845</v>
      </c>
    </row>
    <row r="119" spans="2:65" s="1" customFormat="1" ht="22.5" customHeight="1" x14ac:dyDescent="0.3">
      <c r="B119" s="164"/>
      <c r="C119" s="165" t="s">
        <v>413</v>
      </c>
      <c r="D119" s="165" t="s">
        <v>217</v>
      </c>
      <c r="E119" s="166" t="s">
        <v>1846</v>
      </c>
      <c r="F119" s="167" t="s">
        <v>1847</v>
      </c>
      <c r="G119" s="168" t="s">
        <v>311</v>
      </c>
      <c r="H119" s="169">
        <v>43</v>
      </c>
      <c r="I119" s="170"/>
      <c r="J119" s="171">
        <f t="shared" si="20"/>
        <v>0</v>
      </c>
      <c r="K119" s="167" t="s">
        <v>3</v>
      </c>
      <c r="L119" s="34"/>
      <c r="M119" s="172" t="s">
        <v>3</v>
      </c>
      <c r="N119" s="173" t="s">
        <v>44</v>
      </c>
      <c r="O119" s="35"/>
      <c r="P119" s="174">
        <f t="shared" si="21"/>
        <v>0</v>
      </c>
      <c r="Q119" s="174">
        <v>0</v>
      </c>
      <c r="R119" s="174">
        <f t="shared" si="22"/>
        <v>0</v>
      </c>
      <c r="S119" s="174">
        <v>0</v>
      </c>
      <c r="T119" s="175">
        <f t="shared" si="23"/>
        <v>0</v>
      </c>
      <c r="AR119" s="17" t="s">
        <v>308</v>
      </c>
      <c r="AT119" s="17" t="s">
        <v>217</v>
      </c>
      <c r="AU119" s="17" t="s">
        <v>9</v>
      </c>
      <c r="AY119" s="17" t="s">
        <v>215</v>
      </c>
      <c r="BE119" s="176">
        <f t="shared" si="24"/>
        <v>0</v>
      </c>
      <c r="BF119" s="176">
        <f t="shared" si="25"/>
        <v>0</v>
      </c>
      <c r="BG119" s="176">
        <f t="shared" si="26"/>
        <v>0</v>
      </c>
      <c r="BH119" s="176">
        <f t="shared" si="27"/>
        <v>0</v>
      </c>
      <c r="BI119" s="176">
        <f t="shared" si="28"/>
        <v>0</v>
      </c>
      <c r="BJ119" s="17" t="s">
        <v>9</v>
      </c>
      <c r="BK119" s="176">
        <f t="shared" si="29"/>
        <v>0</v>
      </c>
      <c r="BL119" s="17" t="s">
        <v>308</v>
      </c>
      <c r="BM119" s="17" t="s">
        <v>1848</v>
      </c>
    </row>
    <row r="120" spans="2:65" s="1" customFormat="1" ht="22.5" customHeight="1" x14ac:dyDescent="0.3">
      <c r="B120" s="164"/>
      <c r="C120" s="165" t="s">
        <v>417</v>
      </c>
      <c r="D120" s="165" t="s">
        <v>217</v>
      </c>
      <c r="E120" s="166" t="s">
        <v>1849</v>
      </c>
      <c r="F120" s="167" t="s">
        <v>1850</v>
      </c>
      <c r="G120" s="168" t="s">
        <v>311</v>
      </c>
      <c r="H120" s="169">
        <v>10</v>
      </c>
      <c r="I120" s="170"/>
      <c r="J120" s="171">
        <f t="shared" si="20"/>
        <v>0</v>
      </c>
      <c r="K120" s="167" t="s">
        <v>3</v>
      </c>
      <c r="L120" s="34"/>
      <c r="M120" s="172" t="s">
        <v>3</v>
      </c>
      <c r="N120" s="173" t="s">
        <v>44</v>
      </c>
      <c r="O120" s="35"/>
      <c r="P120" s="174">
        <f t="shared" si="21"/>
        <v>0</v>
      </c>
      <c r="Q120" s="174">
        <v>0</v>
      </c>
      <c r="R120" s="174">
        <f t="shared" si="22"/>
        <v>0</v>
      </c>
      <c r="S120" s="174">
        <v>0</v>
      </c>
      <c r="T120" s="175">
        <f t="shared" si="23"/>
        <v>0</v>
      </c>
      <c r="AR120" s="17" t="s">
        <v>308</v>
      </c>
      <c r="AT120" s="17" t="s">
        <v>217</v>
      </c>
      <c r="AU120" s="17" t="s">
        <v>9</v>
      </c>
      <c r="AY120" s="17" t="s">
        <v>215</v>
      </c>
      <c r="BE120" s="176">
        <f t="shared" si="24"/>
        <v>0</v>
      </c>
      <c r="BF120" s="176">
        <f t="shared" si="25"/>
        <v>0</v>
      </c>
      <c r="BG120" s="176">
        <f t="shared" si="26"/>
        <v>0</v>
      </c>
      <c r="BH120" s="176">
        <f t="shared" si="27"/>
        <v>0</v>
      </c>
      <c r="BI120" s="176">
        <f t="shared" si="28"/>
        <v>0</v>
      </c>
      <c r="BJ120" s="17" t="s">
        <v>9</v>
      </c>
      <c r="BK120" s="176">
        <f t="shared" si="29"/>
        <v>0</v>
      </c>
      <c r="BL120" s="17" t="s">
        <v>308</v>
      </c>
      <c r="BM120" s="17" t="s">
        <v>1851</v>
      </c>
    </row>
    <row r="121" spans="2:65" s="1" customFormat="1" ht="22.5" customHeight="1" x14ac:dyDescent="0.3">
      <c r="B121" s="164"/>
      <c r="C121" s="165" t="s">
        <v>422</v>
      </c>
      <c r="D121" s="165" t="s">
        <v>217</v>
      </c>
      <c r="E121" s="166" t="s">
        <v>1852</v>
      </c>
      <c r="F121" s="167" t="s">
        <v>1853</v>
      </c>
      <c r="G121" s="168" t="s">
        <v>311</v>
      </c>
      <c r="H121" s="169">
        <v>4</v>
      </c>
      <c r="I121" s="170"/>
      <c r="J121" s="171">
        <f t="shared" si="20"/>
        <v>0</v>
      </c>
      <c r="K121" s="167" t="s">
        <v>3</v>
      </c>
      <c r="L121" s="34"/>
      <c r="M121" s="172" t="s">
        <v>3</v>
      </c>
      <c r="N121" s="173" t="s">
        <v>44</v>
      </c>
      <c r="O121" s="35"/>
      <c r="P121" s="174">
        <f t="shared" si="21"/>
        <v>0</v>
      </c>
      <c r="Q121" s="174">
        <v>0</v>
      </c>
      <c r="R121" s="174">
        <f t="shared" si="22"/>
        <v>0</v>
      </c>
      <c r="S121" s="174">
        <v>0</v>
      </c>
      <c r="T121" s="175">
        <f t="shared" si="23"/>
        <v>0</v>
      </c>
      <c r="AR121" s="17" t="s">
        <v>308</v>
      </c>
      <c r="AT121" s="17" t="s">
        <v>217</v>
      </c>
      <c r="AU121" s="17" t="s">
        <v>9</v>
      </c>
      <c r="AY121" s="17" t="s">
        <v>215</v>
      </c>
      <c r="BE121" s="176">
        <f t="shared" si="24"/>
        <v>0</v>
      </c>
      <c r="BF121" s="176">
        <f t="shared" si="25"/>
        <v>0</v>
      </c>
      <c r="BG121" s="176">
        <f t="shared" si="26"/>
        <v>0</v>
      </c>
      <c r="BH121" s="176">
        <f t="shared" si="27"/>
        <v>0</v>
      </c>
      <c r="BI121" s="176">
        <f t="shared" si="28"/>
        <v>0</v>
      </c>
      <c r="BJ121" s="17" t="s">
        <v>9</v>
      </c>
      <c r="BK121" s="176">
        <f t="shared" si="29"/>
        <v>0</v>
      </c>
      <c r="BL121" s="17" t="s">
        <v>308</v>
      </c>
      <c r="BM121" s="17" t="s">
        <v>1854</v>
      </c>
    </row>
    <row r="122" spans="2:65" s="1" customFormat="1" ht="22.5" customHeight="1" x14ac:dyDescent="0.3">
      <c r="B122" s="164"/>
      <c r="C122" s="165" t="s">
        <v>428</v>
      </c>
      <c r="D122" s="165" t="s">
        <v>217</v>
      </c>
      <c r="E122" s="166" t="s">
        <v>1855</v>
      </c>
      <c r="F122" s="167" t="s">
        <v>1856</v>
      </c>
      <c r="G122" s="168" t="s">
        <v>311</v>
      </c>
      <c r="H122" s="169">
        <v>2</v>
      </c>
      <c r="I122" s="170"/>
      <c r="J122" s="171">
        <f t="shared" si="20"/>
        <v>0</v>
      </c>
      <c r="K122" s="167" t="s">
        <v>3</v>
      </c>
      <c r="L122" s="34"/>
      <c r="M122" s="172" t="s">
        <v>3</v>
      </c>
      <c r="N122" s="173" t="s">
        <v>44</v>
      </c>
      <c r="O122" s="35"/>
      <c r="P122" s="174">
        <f t="shared" si="21"/>
        <v>0</v>
      </c>
      <c r="Q122" s="174">
        <v>0</v>
      </c>
      <c r="R122" s="174">
        <f t="shared" si="22"/>
        <v>0</v>
      </c>
      <c r="S122" s="174">
        <v>0</v>
      </c>
      <c r="T122" s="175">
        <f t="shared" si="23"/>
        <v>0</v>
      </c>
      <c r="AR122" s="17" t="s">
        <v>308</v>
      </c>
      <c r="AT122" s="17" t="s">
        <v>217</v>
      </c>
      <c r="AU122" s="17" t="s">
        <v>9</v>
      </c>
      <c r="AY122" s="17" t="s">
        <v>215</v>
      </c>
      <c r="BE122" s="176">
        <f t="shared" si="24"/>
        <v>0</v>
      </c>
      <c r="BF122" s="176">
        <f t="shared" si="25"/>
        <v>0</v>
      </c>
      <c r="BG122" s="176">
        <f t="shared" si="26"/>
        <v>0</v>
      </c>
      <c r="BH122" s="176">
        <f t="shared" si="27"/>
        <v>0</v>
      </c>
      <c r="BI122" s="176">
        <f t="shared" si="28"/>
        <v>0</v>
      </c>
      <c r="BJ122" s="17" t="s">
        <v>9</v>
      </c>
      <c r="BK122" s="176">
        <f t="shared" si="29"/>
        <v>0</v>
      </c>
      <c r="BL122" s="17" t="s">
        <v>308</v>
      </c>
      <c r="BM122" s="17" t="s">
        <v>1857</v>
      </c>
    </row>
    <row r="123" spans="2:65" s="1" customFormat="1" ht="22.5" customHeight="1" x14ac:dyDescent="0.3">
      <c r="B123" s="164"/>
      <c r="C123" s="165" t="s">
        <v>436</v>
      </c>
      <c r="D123" s="165" t="s">
        <v>217</v>
      </c>
      <c r="E123" s="166" t="s">
        <v>1858</v>
      </c>
      <c r="F123" s="167" t="s">
        <v>1859</v>
      </c>
      <c r="G123" s="168" t="s">
        <v>250</v>
      </c>
      <c r="H123" s="169">
        <v>5.5E-2</v>
      </c>
      <c r="I123" s="170"/>
      <c r="J123" s="171">
        <f t="shared" si="20"/>
        <v>0</v>
      </c>
      <c r="K123" s="167" t="s">
        <v>3</v>
      </c>
      <c r="L123" s="34"/>
      <c r="M123" s="172" t="s">
        <v>3</v>
      </c>
      <c r="N123" s="173" t="s">
        <v>44</v>
      </c>
      <c r="O123" s="35"/>
      <c r="P123" s="174">
        <f t="shared" si="21"/>
        <v>0</v>
      </c>
      <c r="Q123" s="174">
        <v>0</v>
      </c>
      <c r="R123" s="174">
        <f t="shared" si="22"/>
        <v>0</v>
      </c>
      <c r="S123" s="174">
        <v>0</v>
      </c>
      <c r="T123" s="175">
        <f t="shared" si="23"/>
        <v>0</v>
      </c>
      <c r="AR123" s="17" t="s">
        <v>308</v>
      </c>
      <c r="AT123" s="17" t="s">
        <v>217</v>
      </c>
      <c r="AU123" s="17" t="s">
        <v>9</v>
      </c>
      <c r="AY123" s="17" t="s">
        <v>215</v>
      </c>
      <c r="BE123" s="176">
        <f t="shared" si="24"/>
        <v>0</v>
      </c>
      <c r="BF123" s="176">
        <f t="shared" si="25"/>
        <v>0</v>
      </c>
      <c r="BG123" s="176">
        <f t="shared" si="26"/>
        <v>0</v>
      </c>
      <c r="BH123" s="176">
        <f t="shared" si="27"/>
        <v>0</v>
      </c>
      <c r="BI123" s="176">
        <f t="shared" si="28"/>
        <v>0</v>
      </c>
      <c r="BJ123" s="17" t="s">
        <v>9</v>
      </c>
      <c r="BK123" s="176">
        <f t="shared" si="29"/>
        <v>0</v>
      </c>
      <c r="BL123" s="17" t="s">
        <v>308</v>
      </c>
      <c r="BM123" s="17" t="s">
        <v>1860</v>
      </c>
    </row>
    <row r="124" spans="2:65" s="10" customFormat="1" ht="37.35" customHeight="1" x14ac:dyDescent="0.35">
      <c r="B124" s="150"/>
      <c r="D124" s="161" t="s">
        <v>72</v>
      </c>
      <c r="E124" s="227" t="s">
        <v>1861</v>
      </c>
      <c r="F124" s="227" t="s">
        <v>1862</v>
      </c>
      <c r="I124" s="153"/>
      <c r="J124" s="228">
        <f>BK124</f>
        <v>0</v>
      </c>
      <c r="L124" s="150"/>
      <c r="M124" s="155"/>
      <c r="N124" s="156"/>
      <c r="O124" s="156"/>
      <c r="P124" s="157">
        <f>SUM(P125:P137)</f>
        <v>0</v>
      </c>
      <c r="Q124" s="156"/>
      <c r="R124" s="157">
        <f>SUM(R125:R137)</f>
        <v>0</v>
      </c>
      <c r="S124" s="156"/>
      <c r="T124" s="158">
        <f>SUM(T125:T137)</f>
        <v>0</v>
      </c>
      <c r="AR124" s="151" t="s">
        <v>81</v>
      </c>
      <c r="AT124" s="159" t="s">
        <v>72</v>
      </c>
      <c r="AU124" s="159" t="s">
        <v>73</v>
      </c>
      <c r="AY124" s="151" t="s">
        <v>215</v>
      </c>
      <c r="BK124" s="160">
        <f>SUM(BK125:BK137)</f>
        <v>0</v>
      </c>
    </row>
    <row r="125" spans="2:65" s="1" customFormat="1" ht="22.5" customHeight="1" x14ac:dyDescent="0.3">
      <c r="B125" s="164"/>
      <c r="C125" s="165" t="s">
        <v>463</v>
      </c>
      <c r="D125" s="165" t="s">
        <v>217</v>
      </c>
      <c r="E125" s="166" t="s">
        <v>1863</v>
      </c>
      <c r="F125" s="167" t="s">
        <v>1864</v>
      </c>
      <c r="G125" s="168" t="s">
        <v>311</v>
      </c>
      <c r="H125" s="169">
        <v>43</v>
      </c>
      <c r="I125" s="170"/>
      <c r="J125" s="171">
        <f t="shared" ref="J125:J137" si="30">ROUND(I125*H125,0)</f>
        <v>0</v>
      </c>
      <c r="K125" s="167" t="s">
        <v>3</v>
      </c>
      <c r="L125" s="34"/>
      <c r="M125" s="172" t="s">
        <v>3</v>
      </c>
      <c r="N125" s="173" t="s">
        <v>44</v>
      </c>
      <c r="O125" s="35"/>
      <c r="P125" s="174">
        <f t="shared" ref="P125:P137" si="31">O125*H125</f>
        <v>0</v>
      </c>
      <c r="Q125" s="174">
        <v>0</v>
      </c>
      <c r="R125" s="174">
        <f t="shared" ref="R125:R137" si="32">Q125*H125</f>
        <v>0</v>
      </c>
      <c r="S125" s="174">
        <v>0</v>
      </c>
      <c r="T125" s="175">
        <f t="shared" ref="T125:T137" si="33">S125*H125</f>
        <v>0</v>
      </c>
      <c r="AR125" s="17" t="s">
        <v>308</v>
      </c>
      <c r="AT125" s="17" t="s">
        <v>217</v>
      </c>
      <c r="AU125" s="17" t="s">
        <v>9</v>
      </c>
      <c r="AY125" s="17" t="s">
        <v>215</v>
      </c>
      <c r="BE125" s="176">
        <f t="shared" ref="BE125:BE137" si="34">IF(N125="základní",J125,0)</f>
        <v>0</v>
      </c>
      <c r="BF125" s="176">
        <f t="shared" ref="BF125:BF137" si="35">IF(N125="snížená",J125,0)</f>
        <v>0</v>
      </c>
      <c r="BG125" s="176">
        <f t="shared" ref="BG125:BG137" si="36">IF(N125="zákl. přenesená",J125,0)</f>
        <v>0</v>
      </c>
      <c r="BH125" s="176">
        <f t="shared" ref="BH125:BH137" si="37">IF(N125="sníž. přenesená",J125,0)</f>
        <v>0</v>
      </c>
      <c r="BI125" s="176">
        <f t="shared" ref="BI125:BI137" si="38">IF(N125="nulová",J125,0)</f>
        <v>0</v>
      </c>
      <c r="BJ125" s="17" t="s">
        <v>9</v>
      </c>
      <c r="BK125" s="176">
        <f t="shared" ref="BK125:BK137" si="39">ROUND(I125*H125,0)</f>
        <v>0</v>
      </c>
      <c r="BL125" s="17" t="s">
        <v>308</v>
      </c>
      <c r="BM125" s="17" t="s">
        <v>1865</v>
      </c>
    </row>
    <row r="126" spans="2:65" s="1" customFormat="1" ht="22.5" customHeight="1" x14ac:dyDescent="0.3">
      <c r="B126" s="164"/>
      <c r="C126" s="165" t="s">
        <v>469</v>
      </c>
      <c r="D126" s="165" t="s">
        <v>217</v>
      </c>
      <c r="E126" s="166" t="s">
        <v>1866</v>
      </c>
      <c r="F126" s="167" t="s">
        <v>1867</v>
      </c>
      <c r="G126" s="168" t="s">
        <v>311</v>
      </c>
      <c r="H126" s="169">
        <v>5</v>
      </c>
      <c r="I126" s="170"/>
      <c r="J126" s="171">
        <f t="shared" si="30"/>
        <v>0</v>
      </c>
      <c r="K126" s="167" t="s">
        <v>3</v>
      </c>
      <c r="L126" s="34"/>
      <c r="M126" s="172" t="s">
        <v>3</v>
      </c>
      <c r="N126" s="173" t="s">
        <v>44</v>
      </c>
      <c r="O126" s="35"/>
      <c r="P126" s="174">
        <f t="shared" si="31"/>
        <v>0</v>
      </c>
      <c r="Q126" s="174">
        <v>0</v>
      </c>
      <c r="R126" s="174">
        <f t="shared" si="32"/>
        <v>0</v>
      </c>
      <c r="S126" s="174">
        <v>0</v>
      </c>
      <c r="T126" s="175">
        <f t="shared" si="33"/>
        <v>0</v>
      </c>
      <c r="AR126" s="17" t="s">
        <v>308</v>
      </c>
      <c r="AT126" s="17" t="s">
        <v>217</v>
      </c>
      <c r="AU126" s="17" t="s">
        <v>9</v>
      </c>
      <c r="AY126" s="17" t="s">
        <v>215</v>
      </c>
      <c r="BE126" s="176">
        <f t="shared" si="34"/>
        <v>0</v>
      </c>
      <c r="BF126" s="176">
        <f t="shared" si="35"/>
        <v>0</v>
      </c>
      <c r="BG126" s="176">
        <f t="shared" si="36"/>
        <v>0</v>
      </c>
      <c r="BH126" s="176">
        <f t="shared" si="37"/>
        <v>0</v>
      </c>
      <c r="BI126" s="176">
        <f t="shared" si="38"/>
        <v>0</v>
      </c>
      <c r="BJ126" s="17" t="s">
        <v>9</v>
      </c>
      <c r="BK126" s="176">
        <f t="shared" si="39"/>
        <v>0</v>
      </c>
      <c r="BL126" s="17" t="s">
        <v>308</v>
      </c>
      <c r="BM126" s="17" t="s">
        <v>1868</v>
      </c>
    </row>
    <row r="127" spans="2:65" s="1" customFormat="1" ht="22.5" customHeight="1" x14ac:dyDescent="0.3">
      <c r="B127" s="164"/>
      <c r="C127" s="165" t="s">
        <v>473</v>
      </c>
      <c r="D127" s="165" t="s">
        <v>217</v>
      </c>
      <c r="E127" s="166" t="s">
        <v>1869</v>
      </c>
      <c r="F127" s="167" t="s">
        <v>1870</v>
      </c>
      <c r="G127" s="168" t="s">
        <v>311</v>
      </c>
      <c r="H127" s="169">
        <v>2</v>
      </c>
      <c r="I127" s="170"/>
      <c r="J127" s="171">
        <f t="shared" si="30"/>
        <v>0</v>
      </c>
      <c r="K127" s="167" t="s">
        <v>3</v>
      </c>
      <c r="L127" s="34"/>
      <c r="M127" s="172" t="s">
        <v>3</v>
      </c>
      <c r="N127" s="173" t="s">
        <v>44</v>
      </c>
      <c r="O127" s="35"/>
      <c r="P127" s="174">
        <f t="shared" si="31"/>
        <v>0</v>
      </c>
      <c r="Q127" s="174">
        <v>0</v>
      </c>
      <c r="R127" s="174">
        <f t="shared" si="32"/>
        <v>0</v>
      </c>
      <c r="S127" s="174">
        <v>0</v>
      </c>
      <c r="T127" s="175">
        <f t="shared" si="33"/>
        <v>0</v>
      </c>
      <c r="AR127" s="17" t="s">
        <v>308</v>
      </c>
      <c r="AT127" s="17" t="s">
        <v>217</v>
      </c>
      <c r="AU127" s="17" t="s">
        <v>9</v>
      </c>
      <c r="AY127" s="17" t="s">
        <v>215</v>
      </c>
      <c r="BE127" s="176">
        <f t="shared" si="34"/>
        <v>0</v>
      </c>
      <c r="BF127" s="176">
        <f t="shared" si="35"/>
        <v>0</v>
      </c>
      <c r="BG127" s="176">
        <f t="shared" si="36"/>
        <v>0</v>
      </c>
      <c r="BH127" s="176">
        <f t="shared" si="37"/>
        <v>0</v>
      </c>
      <c r="BI127" s="176">
        <f t="shared" si="38"/>
        <v>0</v>
      </c>
      <c r="BJ127" s="17" t="s">
        <v>9</v>
      </c>
      <c r="BK127" s="176">
        <f t="shared" si="39"/>
        <v>0</v>
      </c>
      <c r="BL127" s="17" t="s">
        <v>308</v>
      </c>
      <c r="BM127" s="17" t="s">
        <v>1871</v>
      </c>
    </row>
    <row r="128" spans="2:65" s="1" customFormat="1" ht="22.5" customHeight="1" x14ac:dyDescent="0.3">
      <c r="B128" s="164"/>
      <c r="C128" s="165" t="s">
        <v>480</v>
      </c>
      <c r="D128" s="165" t="s">
        <v>217</v>
      </c>
      <c r="E128" s="166" t="s">
        <v>1872</v>
      </c>
      <c r="F128" s="167" t="s">
        <v>1873</v>
      </c>
      <c r="G128" s="168" t="s">
        <v>311</v>
      </c>
      <c r="H128" s="169">
        <v>4</v>
      </c>
      <c r="I128" s="170"/>
      <c r="J128" s="171">
        <f t="shared" si="30"/>
        <v>0</v>
      </c>
      <c r="K128" s="167" t="s">
        <v>3</v>
      </c>
      <c r="L128" s="34"/>
      <c r="M128" s="172" t="s">
        <v>3</v>
      </c>
      <c r="N128" s="173" t="s">
        <v>44</v>
      </c>
      <c r="O128" s="35"/>
      <c r="P128" s="174">
        <f t="shared" si="31"/>
        <v>0</v>
      </c>
      <c r="Q128" s="174">
        <v>0</v>
      </c>
      <c r="R128" s="174">
        <f t="shared" si="32"/>
        <v>0</v>
      </c>
      <c r="S128" s="174">
        <v>0</v>
      </c>
      <c r="T128" s="175">
        <f t="shared" si="33"/>
        <v>0</v>
      </c>
      <c r="AR128" s="17" t="s">
        <v>308</v>
      </c>
      <c r="AT128" s="17" t="s">
        <v>217</v>
      </c>
      <c r="AU128" s="17" t="s">
        <v>9</v>
      </c>
      <c r="AY128" s="17" t="s">
        <v>215</v>
      </c>
      <c r="BE128" s="176">
        <f t="shared" si="34"/>
        <v>0</v>
      </c>
      <c r="BF128" s="176">
        <f t="shared" si="35"/>
        <v>0</v>
      </c>
      <c r="BG128" s="176">
        <f t="shared" si="36"/>
        <v>0</v>
      </c>
      <c r="BH128" s="176">
        <f t="shared" si="37"/>
        <v>0</v>
      </c>
      <c r="BI128" s="176">
        <f t="shared" si="38"/>
        <v>0</v>
      </c>
      <c r="BJ128" s="17" t="s">
        <v>9</v>
      </c>
      <c r="BK128" s="176">
        <f t="shared" si="39"/>
        <v>0</v>
      </c>
      <c r="BL128" s="17" t="s">
        <v>308</v>
      </c>
      <c r="BM128" s="17" t="s">
        <v>1874</v>
      </c>
    </row>
    <row r="129" spans="2:65" s="1" customFormat="1" ht="22.5" customHeight="1" x14ac:dyDescent="0.3">
      <c r="B129" s="164"/>
      <c r="C129" s="165" t="s">
        <v>485</v>
      </c>
      <c r="D129" s="165" t="s">
        <v>217</v>
      </c>
      <c r="E129" s="166" t="s">
        <v>1875</v>
      </c>
      <c r="F129" s="167" t="s">
        <v>1876</v>
      </c>
      <c r="G129" s="168" t="s">
        <v>311</v>
      </c>
      <c r="H129" s="169">
        <v>1</v>
      </c>
      <c r="I129" s="170"/>
      <c r="J129" s="171">
        <f t="shared" si="30"/>
        <v>0</v>
      </c>
      <c r="K129" s="167" t="s">
        <v>3</v>
      </c>
      <c r="L129" s="34"/>
      <c r="M129" s="172" t="s">
        <v>3</v>
      </c>
      <c r="N129" s="173" t="s">
        <v>44</v>
      </c>
      <c r="O129" s="35"/>
      <c r="P129" s="174">
        <f t="shared" si="31"/>
        <v>0</v>
      </c>
      <c r="Q129" s="174">
        <v>0</v>
      </c>
      <c r="R129" s="174">
        <f t="shared" si="32"/>
        <v>0</v>
      </c>
      <c r="S129" s="174">
        <v>0</v>
      </c>
      <c r="T129" s="175">
        <f t="shared" si="33"/>
        <v>0</v>
      </c>
      <c r="AR129" s="17" t="s">
        <v>308</v>
      </c>
      <c r="AT129" s="17" t="s">
        <v>217</v>
      </c>
      <c r="AU129" s="17" t="s">
        <v>9</v>
      </c>
      <c r="AY129" s="17" t="s">
        <v>215</v>
      </c>
      <c r="BE129" s="176">
        <f t="shared" si="34"/>
        <v>0</v>
      </c>
      <c r="BF129" s="176">
        <f t="shared" si="35"/>
        <v>0</v>
      </c>
      <c r="BG129" s="176">
        <f t="shared" si="36"/>
        <v>0</v>
      </c>
      <c r="BH129" s="176">
        <f t="shared" si="37"/>
        <v>0</v>
      </c>
      <c r="BI129" s="176">
        <f t="shared" si="38"/>
        <v>0</v>
      </c>
      <c r="BJ129" s="17" t="s">
        <v>9</v>
      </c>
      <c r="BK129" s="176">
        <f t="shared" si="39"/>
        <v>0</v>
      </c>
      <c r="BL129" s="17" t="s">
        <v>308</v>
      </c>
      <c r="BM129" s="17" t="s">
        <v>1877</v>
      </c>
    </row>
    <row r="130" spans="2:65" s="1" customFormat="1" ht="22.5" customHeight="1" x14ac:dyDescent="0.3">
      <c r="B130" s="164"/>
      <c r="C130" s="165" t="s">
        <v>491</v>
      </c>
      <c r="D130" s="165" t="s">
        <v>217</v>
      </c>
      <c r="E130" s="166" t="s">
        <v>1878</v>
      </c>
      <c r="F130" s="167" t="s">
        <v>1879</v>
      </c>
      <c r="G130" s="168" t="s">
        <v>311</v>
      </c>
      <c r="H130" s="169">
        <v>4</v>
      </c>
      <c r="I130" s="170"/>
      <c r="J130" s="171">
        <f t="shared" si="30"/>
        <v>0</v>
      </c>
      <c r="K130" s="167" t="s">
        <v>3</v>
      </c>
      <c r="L130" s="34"/>
      <c r="M130" s="172" t="s">
        <v>3</v>
      </c>
      <c r="N130" s="173" t="s">
        <v>44</v>
      </c>
      <c r="O130" s="35"/>
      <c r="P130" s="174">
        <f t="shared" si="31"/>
        <v>0</v>
      </c>
      <c r="Q130" s="174">
        <v>0</v>
      </c>
      <c r="R130" s="174">
        <f t="shared" si="32"/>
        <v>0</v>
      </c>
      <c r="S130" s="174">
        <v>0</v>
      </c>
      <c r="T130" s="175">
        <f t="shared" si="33"/>
        <v>0</v>
      </c>
      <c r="AR130" s="17" t="s">
        <v>308</v>
      </c>
      <c r="AT130" s="17" t="s">
        <v>217</v>
      </c>
      <c r="AU130" s="17" t="s">
        <v>9</v>
      </c>
      <c r="AY130" s="17" t="s">
        <v>215</v>
      </c>
      <c r="BE130" s="176">
        <f t="shared" si="34"/>
        <v>0</v>
      </c>
      <c r="BF130" s="176">
        <f t="shared" si="35"/>
        <v>0</v>
      </c>
      <c r="BG130" s="176">
        <f t="shared" si="36"/>
        <v>0</v>
      </c>
      <c r="BH130" s="176">
        <f t="shared" si="37"/>
        <v>0</v>
      </c>
      <c r="BI130" s="176">
        <f t="shared" si="38"/>
        <v>0</v>
      </c>
      <c r="BJ130" s="17" t="s">
        <v>9</v>
      </c>
      <c r="BK130" s="176">
        <f t="shared" si="39"/>
        <v>0</v>
      </c>
      <c r="BL130" s="17" t="s">
        <v>308</v>
      </c>
      <c r="BM130" s="17" t="s">
        <v>1880</v>
      </c>
    </row>
    <row r="131" spans="2:65" s="1" customFormat="1" ht="22.5" customHeight="1" x14ac:dyDescent="0.3">
      <c r="B131" s="164"/>
      <c r="C131" s="165" t="s">
        <v>495</v>
      </c>
      <c r="D131" s="165" t="s">
        <v>217</v>
      </c>
      <c r="E131" s="166" t="s">
        <v>1881</v>
      </c>
      <c r="F131" s="167" t="s">
        <v>1882</v>
      </c>
      <c r="G131" s="168" t="s">
        <v>311</v>
      </c>
      <c r="H131" s="169">
        <v>18</v>
      </c>
      <c r="I131" s="170"/>
      <c r="J131" s="171">
        <f t="shared" si="30"/>
        <v>0</v>
      </c>
      <c r="K131" s="167" t="s">
        <v>3</v>
      </c>
      <c r="L131" s="34"/>
      <c r="M131" s="172" t="s">
        <v>3</v>
      </c>
      <c r="N131" s="173" t="s">
        <v>44</v>
      </c>
      <c r="O131" s="35"/>
      <c r="P131" s="174">
        <f t="shared" si="31"/>
        <v>0</v>
      </c>
      <c r="Q131" s="174">
        <v>0</v>
      </c>
      <c r="R131" s="174">
        <f t="shared" si="32"/>
        <v>0</v>
      </c>
      <c r="S131" s="174">
        <v>0</v>
      </c>
      <c r="T131" s="175">
        <f t="shared" si="33"/>
        <v>0</v>
      </c>
      <c r="AR131" s="17" t="s">
        <v>308</v>
      </c>
      <c r="AT131" s="17" t="s">
        <v>217</v>
      </c>
      <c r="AU131" s="17" t="s">
        <v>9</v>
      </c>
      <c r="AY131" s="17" t="s">
        <v>215</v>
      </c>
      <c r="BE131" s="176">
        <f t="shared" si="34"/>
        <v>0</v>
      </c>
      <c r="BF131" s="176">
        <f t="shared" si="35"/>
        <v>0</v>
      </c>
      <c r="BG131" s="176">
        <f t="shared" si="36"/>
        <v>0</v>
      </c>
      <c r="BH131" s="176">
        <f t="shared" si="37"/>
        <v>0</v>
      </c>
      <c r="BI131" s="176">
        <f t="shared" si="38"/>
        <v>0</v>
      </c>
      <c r="BJ131" s="17" t="s">
        <v>9</v>
      </c>
      <c r="BK131" s="176">
        <f t="shared" si="39"/>
        <v>0</v>
      </c>
      <c r="BL131" s="17" t="s">
        <v>308</v>
      </c>
      <c r="BM131" s="17" t="s">
        <v>1883</v>
      </c>
    </row>
    <row r="132" spans="2:65" s="1" customFormat="1" ht="22.5" customHeight="1" x14ac:dyDescent="0.3">
      <c r="B132" s="164"/>
      <c r="C132" s="165" t="s">
        <v>502</v>
      </c>
      <c r="D132" s="165" t="s">
        <v>217</v>
      </c>
      <c r="E132" s="166" t="s">
        <v>1884</v>
      </c>
      <c r="F132" s="167" t="s">
        <v>1885</v>
      </c>
      <c r="G132" s="168" t="s">
        <v>311</v>
      </c>
      <c r="H132" s="169">
        <v>1</v>
      </c>
      <c r="I132" s="170"/>
      <c r="J132" s="171">
        <f t="shared" si="30"/>
        <v>0</v>
      </c>
      <c r="K132" s="167" t="s">
        <v>3</v>
      </c>
      <c r="L132" s="34"/>
      <c r="M132" s="172" t="s">
        <v>3</v>
      </c>
      <c r="N132" s="173" t="s">
        <v>44</v>
      </c>
      <c r="O132" s="35"/>
      <c r="P132" s="174">
        <f t="shared" si="31"/>
        <v>0</v>
      </c>
      <c r="Q132" s="174">
        <v>0</v>
      </c>
      <c r="R132" s="174">
        <f t="shared" si="32"/>
        <v>0</v>
      </c>
      <c r="S132" s="174">
        <v>0</v>
      </c>
      <c r="T132" s="175">
        <f t="shared" si="33"/>
        <v>0</v>
      </c>
      <c r="AR132" s="17" t="s">
        <v>308</v>
      </c>
      <c r="AT132" s="17" t="s">
        <v>217</v>
      </c>
      <c r="AU132" s="17" t="s">
        <v>9</v>
      </c>
      <c r="AY132" s="17" t="s">
        <v>215</v>
      </c>
      <c r="BE132" s="176">
        <f t="shared" si="34"/>
        <v>0</v>
      </c>
      <c r="BF132" s="176">
        <f t="shared" si="35"/>
        <v>0</v>
      </c>
      <c r="BG132" s="176">
        <f t="shared" si="36"/>
        <v>0</v>
      </c>
      <c r="BH132" s="176">
        <f t="shared" si="37"/>
        <v>0</v>
      </c>
      <c r="BI132" s="176">
        <f t="shared" si="38"/>
        <v>0</v>
      </c>
      <c r="BJ132" s="17" t="s">
        <v>9</v>
      </c>
      <c r="BK132" s="176">
        <f t="shared" si="39"/>
        <v>0</v>
      </c>
      <c r="BL132" s="17" t="s">
        <v>308</v>
      </c>
      <c r="BM132" s="17" t="s">
        <v>1886</v>
      </c>
    </row>
    <row r="133" spans="2:65" s="1" customFormat="1" ht="22.5" customHeight="1" x14ac:dyDescent="0.3">
      <c r="B133" s="164"/>
      <c r="C133" s="165" t="s">
        <v>510</v>
      </c>
      <c r="D133" s="165" t="s">
        <v>217</v>
      </c>
      <c r="E133" s="166" t="s">
        <v>1887</v>
      </c>
      <c r="F133" s="167" t="s">
        <v>1888</v>
      </c>
      <c r="G133" s="168" t="s">
        <v>311</v>
      </c>
      <c r="H133" s="169">
        <v>6</v>
      </c>
      <c r="I133" s="170"/>
      <c r="J133" s="171">
        <f t="shared" si="30"/>
        <v>0</v>
      </c>
      <c r="K133" s="167" t="s">
        <v>3</v>
      </c>
      <c r="L133" s="34"/>
      <c r="M133" s="172" t="s">
        <v>3</v>
      </c>
      <c r="N133" s="173" t="s">
        <v>44</v>
      </c>
      <c r="O133" s="35"/>
      <c r="P133" s="174">
        <f t="shared" si="31"/>
        <v>0</v>
      </c>
      <c r="Q133" s="174">
        <v>0</v>
      </c>
      <c r="R133" s="174">
        <f t="shared" si="32"/>
        <v>0</v>
      </c>
      <c r="S133" s="174">
        <v>0</v>
      </c>
      <c r="T133" s="175">
        <f t="shared" si="33"/>
        <v>0</v>
      </c>
      <c r="AR133" s="17" t="s">
        <v>308</v>
      </c>
      <c r="AT133" s="17" t="s">
        <v>217</v>
      </c>
      <c r="AU133" s="17" t="s">
        <v>9</v>
      </c>
      <c r="AY133" s="17" t="s">
        <v>215</v>
      </c>
      <c r="BE133" s="176">
        <f t="shared" si="34"/>
        <v>0</v>
      </c>
      <c r="BF133" s="176">
        <f t="shared" si="35"/>
        <v>0</v>
      </c>
      <c r="BG133" s="176">
        <f t="shared" si="36"/>
        <v>0</v>
      </c>
      <c r="BH133" s="176">
        <f t="shared" si="37"/>
        <v>0</v>
      </c>
      <c r="BI133" s="176">
        <f t="shared" si="38"/>
        <v>0</v>
      </c>
      <c r="BJ133" s="17" t="s">
        <v>9</v>
      </c>
      <c r="BK133" s="176">
        <f t="shared" si="39"/>
        <v>0</v>
      </c>
      <c r="BL133" s="17" t="s">
        <v>308</v>
      </c>
      <c r="BM133" s="17" t="s">
        <v>1889</v>
      </c>
    </row>
    <row r="134" spans="2:65" s="1" customFormat="1" ht="22.5" customHeight="1" x14ac:dyDescent="0.3">
      <c r="B134" s="164"/>
      <c r="C134" s="165" t="s">
        <v>514</v>
      </c>
      <c r="D134" s="165" t="s">
        <v>217</v>
      </c>
      <c r="E134" s="166" t="s">
        <v>1890</v>
      </c>
      <c r="F134" s="167" t="s">
        <v>1891</v>
      </c>
      <c r="G134" s="168" t="s">
        <v>311</v>
      </c>
      <c r="H134" s="169">
        <v>1</v>
      </c>
      <c r="I134" s="170"/>
      <c r="J134" s="171">
        <f t="shared" si="30"/>
        <v>0</v>
      </c>
      <c r="K134" s="167" t="s">
        <v>3</v>
      </c>
      <c r="L134" s="34"/>
      <c r="M134" s="172" t="s">
        <v>3</v>
      </c>
      <c r="N134" s="173" t="s">
        <v>44</v>
      </c>
      <c r="O134" s="35"/>
      <c r="P134" s="174">
        <f t="shared" si="31"/>
        <v>0</v>
      </c>
      <c r="Q134" s="174">
        <v>0</v>
      </c>
      <c r="R134" s="174">
        <f t="shared" si="32"/>
        <v>0</v>
      </c>
      <c r="S134" s="174">
        <v>0</v>
      </c>
      <c r="T134" s="175">
        <f t="shared" si="33"/>
        <v>0</v>
      </c>
      <c r="AR134" s="17" t="s">
        <v>308</v>
      </c>
      <c r="AT134" s="17" t="s">
        <v>217</v>
      </c>
      <c r="AU134" s="17" t="s">
        <v>9</v>
      </c>
      <c r="AY134" s="17" t="s">
        <v>215</v>
      </c>
      <c r="BE134" s="176">
        <f t="shared" si="34"/>
        <v>0</v>
      </c>
      <c r="BF134" s="176">
        <f t="shared" si="35"/>
        <v>0</v>
      </c>
      <c r="BG134" s="176">
        <f t="shared" si="36"/>
        <v>0</v>
      </c>
      <c r="BH134" s="176">
        <f t="shared" si="37"/>
        <v>0</v>
      </c>
      <c r="BI134" s="176">
        <f t="shared" si="38"/>
        <v>0</v>
      </c>
      <c r="BJ134" s="17" t="s">
        <v>9</v>
      </c>
      <c r="BK134" s="176">
        <f t="shared" si="39"/>
        <v>0</v>
      </c>
      <c r="BL134" s="17" t="s">
        <v>308</v>
      </c>
      <c r="BM134" s="17" t="s">
        <v>1892</v>
      </c>
    </row>
    <row r="135" spans="2:65" s="1" customFormat="1" ht="22.5" customHeight="1" x14ac:dyDescent="0.3">
      <c r="B135" s="164"/>
      <c r="C135" s="165" t="s">
        <v>518</v>
      </c>
      <c r="D135" s="165" t="s">
        <v>217</v>
      </c>
      <c r="E135" s="166" t="s">
        <v>1893</v>
      </c>
      <c r="F135" s="167" t="s">
        <v>1894</v>
      </c>
      <c r="G135" s="168" t="s">
        <v>311</v>
      </c>
      <c r="H135" s="169">
        <v>1</v>
      </c>
      <c r="I135" s="170"/>
      <c r="J135" s="171">
        <f t="shared" si="30"/>
        <v>0</v>
      </c>
      <c r="K135" s="167" t="s">
        <v>3</v>
      </c>
      <c r="L135" s="34"/>
      <c r="M135" s="172" t="s">
        <v>3</v>
      </c>
      <c r="N135" s="173" t="s">
        <v>44</v>
      </c>
      <c r="O135" s="35"/>
      <c r="P135" s="174">
        <f t="shared" si="31"/>
        <v>0</v>
      </c>
      <c r="Q135" s="174">
        <v>0</v>
      </c>
      <c r="R135" s="174">
        <f t="shared" si="32"/>
        <v>0</v>
      </c>
      <c r="S135" s="174">
        <v>0</v>
      </c>
      <c r="T135" s="175">
        <f t="shared" si="33"/>
        <v>0</v>
      </c>
      <c r="AR135" s="17" t="s">
        <v>308</v>
      </c>
      <c r="AT135" s="17" t="s">
        <v>217</v>
      </c>
      <c r="AU135" s="17" t="s">
        <v>9</v>
      </c>
      <c r="AY135" s="17" t="s">
        <v>215</v>
      </c>
      <c r="BE135" s="176">
        <f t="shared" si="34"/>
        <v>0</v>
      </c>
      <c r="BF135" s="176">
        <f t="shared" si="35"/>
        <v>0</v>
      </c>
      <c r="BG135" s="176">
        <f t="shared" si="36"/>
        <v>0</v>
      </c>
      <c r="BH135" s="176">
        <f t="shared" si="37"/>
        <v>0</v>
      </c>
      <c r="BI135" s="176">
        <f t="shared" si="38"/>
        <v>0</v>
      </c>
      <c r="BJ135" s="17" t="s">
        <v>9</v>
      </c>
      <c r="BK135" s="176">
        <f t="shared" si="39"/>
        <v>0</v>
      </c>
      <c r="BL135" s="17" t="s">
        <v>308</v>
      </c>
      <c r="BM135" s="17" t="s">
        <v>1895</v>
      </c>
    </row>
    <row r="136" spans="2:65" s="1" customFormat="1" ht="22.5" customHeight="1" x14ac:dyDescent="0.3">
      <c r="B136" s="164"/>
      <c r="C136" s="165" t="s">
        <v>526</v>
      </c>
      <c r="D136" s="165" t="s">
        <v>217</v>
      </c>
      <c r="E136" s="166" t="s">
        <v>1896</v>
      </c>
      <c r="F136" s="167" t="s">
        <v>1897</v>
      </c>
      <c r="G136" s="168" t="s">
        <v>311</v>
      </c>
      <c r="H136" s="169">
        <v>43</v>
      </c>
      <c r="I136" s="170"/>
      <c r="J136" s="171">
        <f t="shared" si="30"/>
        <v>0</v>
      </c>
      <c r="K136" s="167" t="s">
        <v>3</v>
      </c>
      <c r="L136" s="34"/>
      <c r="M136" s="172" t="s">
        <v>3</v>
      </c>
      <c r="N136" s="173" t="s">
        <v>44</v>
      </c>
      <c r="O136" s="35"/>
      <c r="P136" s="174">
        <f t="shared" si="31"/>
        <v>0</v>
      </c>
      <c r="Q136" s="174">
        <v>0</v>
      </c>
      <c r="R136" s="174">
        <f t="shared" si="32"/>
        <v>0</v>
      </c>
      <c r="S136" s="174">
        <v>0</v>
      </c>
      <c r="T136" s="175">
        <f t="shared" si="33"/>
        <v>0</v>
      </c>
      <c r="AR136" s="17" t="s">
        <v>308</v>
      </c>
      <c r="AT136" s="17" t="s">
        <v>217</v>
      </c>
      <c r="AU136" s="17" t="s">
        <v>9</v>
      </c>
      <c r="AY136" s="17" t="s">
        <v>215</v>
      </c>
      <c r="BE136" s="176">
        <f t="shared" si="34"/>
        <v>0</v>
      </c>
      <c r="BF136" s="176">
        <f t="shared" si="35"/>
        <v>0</v>
      </c>
      <c r="BG136" s="176">
        <f t="shared" si="36"/>
        <v>0</v>
      </c>
      <c r="BH136" s="176">
        <f t="shared" si="37"/>
        <v>0</v>
      </c>
      <c r="BI136" s="176">
        <f t="shared" si="38"/>
        <v>0</v>
      </c>
      <c r="BJ136" s="17" t="s">
        <v>9</v>
      </c>
      <c r="BK136" s="176">
        <f t="shared" si="39"/>
        <v>0</v>
      </c>
      <c r="BL136" s="17" t="s">
        <v>308</v>
      </c>
      <c r="BM136" s="17" t="s">
        <v>1898</v>
      </c>
    </row>
    <row r="137" spans="2:65" s="1" customFormat="1" ht="22.5" customHeight="1" x14ac:dyDescent="0.3">
      <c r="B137" s="164"/>
      <c r="C137" s="165" t="s">
        <v>531</v>
      </c>
      <c r="D137" s="165" t="s">
        <v>217</v>
      </c>
      <c r="E137" s="166" t="s">
        <v>1899</v>
      </c>
      <c r="F137" s="167" t="s">
        <v>1900</v>
      </c>
      <c r="G137" s="168" t="s">
        <v>250</v>
      </c>
      <c r="H137" s="169">
        <v>2.3359999999999999</v>
      </c>
      <c r="I137" s="170"/>
      <c r="J137" s="171">
        <f t="shared" si="30"/>
        <v>0</v>
      </c>
      <c r="K137" s="167" t="s">
        <v>3</v>
      </c>
      <c r="L137" s="34"/>
      <c r="M137" s="172" t="s">
        <v>3</v>
      </c>
      <c r="N137" s="173" t="s">
        <v>44</v>
      </c>
      <c r="O137" s="35"/>
      <c r="P137" s="174">
        <f t="shared" si="31"/>
        <v>0</v>
      </c>
      <c r="Q137" s="174">
        <v>0</v>
      </c>
      <c r="R137" s="174">
        <f t="shared" si="32"/>
        <v>0</v>
      </c>
      <c r="S137" s="174">
        <v>0</v>
      </c>
      <c r="T137" s="175">
        <f t="shared" si="33"/>
        <v>0</v>
      </c>
      <c r="AR137" s="17" t="s">
        <v>308</v>
      </c>
      <c r="AT137" s="17" t="s">
        <v>217</v>
      </c>
      <c r="AU137" s="17" t="s">
        <v>9</v>
      </c>
      <c r="AY137" s="17" t="s">
        <v>215</v>
      </c>
      <c r="BE137" s="176">
        <f t="shared" si="34"/>
        <v>0</v>
      </c>
      <c r="BF137" s="176">
        <f t="shared" si="35"/>
        <v>0</v>
      </c>
      <c r="BG137" s="176">
        <f t="shared" si="36"/>
        <v>0</v>
      </c>
      <c r="BH137" s="176">
        <f t="shared" si="37"/>
        <v>0</v>
      </c>
      <c r="BI137" s="176">
        <f t="shared" si="38"/>
        <v>0</v>
      </c>
      <c r="BJ137" s="17" t="s">
        <v>9</v>
      </c>
      <c r="BK137" s="176">
        <f t="shared" si="39"/>
        <v>0</v>
      </c>
      <c r="BL137" s="17" t="s">
        <v>308</v>
      </c>
      <c r="BM137" s="17" t="s">
        <v>1901</v>
      </c>
    </row>
    <row r="138" spans="2:65" s="10" customFormat="1" ht="37.35" customHeight="1" x14ac:dyDescent="0.35">
      <c r="B138" s="150"/>
      <c r="D138" s="161" t="s">
        <v>72</v>
      </c>
      <c r="E138" s="227" t="s">
        <v>1740</v>
      </c>
      <c r="F138" s="227" t="s">
        <v>1741</v>
      </c>
      <c r="I138" s="153"/>
      <c r="J138" s="228">
        <f>BK138</f>
        <v>0</v>
      </c>
      <c r="L138" s="150"/>
      <c r="M138" s="155"/>
      <c r="N138" s="156"/>
      <c r="O138" s="156"/>
      <c r="P138" s="157">
        <f>P139</f>
        <v>0</v>
      </c>
      <c r="Q138" s="156"/>
      <c r="R138" s="157">
        <f>R139</f>
        <v>0</v>
      </c>
      <c r="S138" s="156"/>
      <c r="T138" s="158">
        <f>T139</f>
        <v>0</v>
      </c>
      <c r="AR138" s="151" t="s">
        <v>222</v>
      </c>
      <c r="AT138" s="159" t="s">
        <v>72</v>
      </c>
      <c r="AU138" s="159" t="s">
        <v>73</v>
      </c>
      <c r="AY138" s="151" t="s">
        <v>215</v>
      </c>
      <c r="BK138" s="160">
        <f>BK139</f>
        <v>0</v>
      </c>
    </row>
    <row r="139" spans="2:65" s="1" customFormat="1" ht="22.5" customHeight="1" x14ac:dyDescent="0.3">
      <c r="B139" s="164"/>
      <c r="C139" s="165" t="s">
        <v>536</v>
      </c>
      <c r="D139" s="165" t="s">
        <v>217</v>
      </c>
      <c r="E139" s="166" t="s">
        <v>1742</v>
      </c>
      <c r="F139" s="167" t="s">
        <v>1743</v>
      </c>
      <c r="G139" s="168" t="s">
        <v>1744</v>
      </c>
      <c r="H139" s="169">
        <v>30</v>
      </c>
      <c r="I139" s="170"/>
      <c r="J139" s="171">
        <f>ROUND(I139*H139,0)</f>
        <v>0</v>
      </c>
      <c r="K139" s="167" t="s">
        <v>3</v>
      </c>
      <c r="L139" s="34"/>
      <c r="M139" s="172" t="s">
        <v>3</v>
      </c>
      <c r="N139" s="229" t="s">
        <v>44</v>
      </c>
      <c r="O139" s="224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17" t="s">
        <v>1745</v>
      </c>
      <c r="AT139" s="17" t="s">
        <v>217</v>
      </c>
      <c r="AU139" s="17" t="s">
        <v>9</v>
      </c>
      <c r="AY139" s="17" t="s">
        <v>215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7" t="s">
        <v>9</v>
      </c>
      <c r="BK139" s="176">
        <f>ROUND(I139*H139,0)</f>
        <v>0</v>
      </c>
      <c r="BL139" s="17" t="s">
        <v>1745</v>
      </c>
      <c r="BM139" s="17" t="s">
        <v>1902</v>
      </c>
    </row>
    <row r="140" spans="2:65" s="1" customFormat="1" ht="6.95" customHeight="1" x14ac:dyDescent="0.3">
      <c r="B140" s="49"/>
      <c r="C140" s="50"/>
      <c r="D140" s="50"/>
      <c r="E140" s="50"/>
      <c r="F140" s="50"/>
      <c r="G140" s="50"/>
      <c r="H140" s="50"/>
      <c r="I140" s="117"/>
      <c r="J140" s="50"/>
      <c r="K140" s="50"/>
      <c r="L140" s="34"/>
    </row>
  </sheetData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4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33"/>
      <c r="C1" s="233"/>
      <c r="D1" s="232" t="s">
        <v>1</v>
      </c>
      <c r="E1" s="233"/>
      <c r="F1" s="234" t="s">
        <v>2052</v>
      </c>
      <c r="G1" s="357" t="s">
        <v>2053</v>
      </c>
      <c r="H1" s="357"/>
      <c r="I1" s="239"/>
      <c r="J1" s="234" t="s">
        <v>2054</v>
      </c>
      <c r="K1" s="232" t="s">
        <v>96</v>
      </c>
      <c r="L1" s="234" t="s">
        <v>2055</v>
      </c>
      <c r="M1" s="234"/>
      <c r="N1" s="234"/>
      <c r="O1" s="234"/>
      <c r="P1" s="234"/>
      <c r="Q1" s="234"/>
      <c r="R1" s="234"/>
      <c r="S1" s="234"/>
      <c r="T1" s="234"/>
      <c r="U1" s="230"/>
      <c r="V1" s="23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21" t="s">
        <v>6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90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81</v>
      </c>
    </row>
    <row r="4" spans="1:70" ht="36.950000000000003" customHeight="1" x14ac:dyDescent="0.3">
      <c r="B4" s="21"/>
      <c r="C4" s="22"/>
      <c r="D4" s="23" t="s">
        <v>103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ht="15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358" t="str">
        <f>'Rekapitulace stavby'!K6</f>
        <v>Rekonstrukce školy J.A.Komenského pro účely MÚ ve D.K.n.L.</v>
      </c>
      <c r="F7" s="349"/>
      <c r="G7" s="349"/>
      <c r="H7" s="349"/>
      <c r="I7" s="94"/>
      <c r="J7" s="22"/>
      <c r="K7" s="24"/>
    </row>
    <row r="8" spans="1:70" s="1" customFormat="1" ht="15" x14ac:dyDescent="0.3">
      <c r="B8" s="34"/>
      <c r="C8" s="35"/>
      <c r="D8" s="30" t="s">
        <v>115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359" t="s">
        <v>1903</v>
      </c>
      <c r="F9" s="334"/>
      <c r="G9" s="334"/>
      <c r="H9" s="334"/>
      <c r="I9" s="9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1904</v>
      </c>
      <c r="G12" s="35"/>
      <c r="H12" s="35"/>
      <c r="I12" s="96" t="s">
        <v>24</v>
      </c>
      <c r="J12" s="97" t="str">
        <f>'Rekapitulace stavby'!AN8</f>
        <v>10.08.2016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1905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1906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352" t="s">
        <v>3</v>
      </c>
      <c r="F24" s="360"/>
      <c r="G24" s="360"/>
      <c r="H24" s="360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39</v>
      </c>
      <c r="E27" s="35"/>
      <c r="F27" s="35"/>
      <c r="G27" s="35"/>
      <c r="H27" s="35"/>
      <c r="I27" s="95"/>
      <c r="J27" s="106">
        <f>ROUND(J78,0)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41</v>
      </c>
      <c r="G29" s="35"/>
      <c r="H29" s="35"/>
      <c r="I29" s="107" t="s">
        <v>40</v>
      </c>
      <c r="J29" s="39" t="s">
        <v>42</v>
      </c>
      <c r="K29" s="38"/>
    </row>
    <row r="30" spans="2:11" s="1" customFormat="1" ht="14.45" customHeight="1" x14ac:dyDescent="0.3">
      <c r="B30" s="34"/>
      <c r="C30" s="35"/>
      <c r="D30" s="42" t="s">
        <v>43</v>
      </c>
      <c r="E30" s="42" t="s">
        <v>44</v>
      </c>
      <c r="F30" s="108">
        <f>ROUND(SUM(BE78:BE103), 0)</f>
        <v>0</v>
      </c>
      <c r="G30" s="35"/>
      <c r="H30" s="35"/>
      <c r="I30" s="109">
        <v>0.21</v>
      </c>
      <c r="J30" s="108">
        <f>ROUND(ROUND((SUM(BE78:BE103)),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45</v>
      </c>
      <c r="F31" s="108">
        <f>ROUND(SUM(BF78:BF103), 0)</f>
        <v>0</v>
      </c>
      <c r="G31" s="35"/>
      <c r="H31" s="35"/>
      <c r="I31" s="109">
        <v>0.15</v>
      </c>
      <c r="J31" s="108">
        <f>ROUND(ROUND((SUM(BF78:BF103)),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46</v>
      </c>
      <c r="F32" s="108">
        <f>ROUND(SUM(BG78:BG103),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47</v>
      </c>
      <c r="F33" s="108">
        <f>ROUND(SUM(BH78:BH103),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48</v>
      </c>
      <c r="F34" s="108">
        <f>ROUND(SUM(BI78:BI103),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49</v>
      </c>
      <c r="E36" s="64"/>
      <c r="F36" s="64"/>
      <c r="G36" s="112" t="s">
        <v>50</v>
      </c>
      <c r="H36" s="113" t="s">
        <v>51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170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358" t="str">
        <f>E7</f>
        <v>Rekonstrukce školy J.A.Komenského pro účely MÚ ve D.K.n.L.</v>
      </c>
      <c r="F45" s="334"/>
      <c r="G45" s="334"/>
      <c r="H45" s="334"/>
      <c r="I45" s="95"/>
      <c r="J45" s="35"/>
      <c r="K45" s="38"/>
    </row>
    <row r="46" spans="2:11" s="1" customFormat="1" ht="14.45" customHeight="1" x14ac:dyDescent="0.3">
      <c r="B46" s="34"/>
      <c r="C46" s="30" t="s">
        <v>115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359" t="str">
        <f>E9</f>
        <v>1d - větrání</v>
      </c>
      <c r="F47" s="334"/>
      <c r="G47" s="334"/>
      <c r="H47" s="334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Dvůr Králové n.L.</v>
      </c>
      <c r="G49" s="35"/>
      <c r="H49" s="35"/>
      <c r="I49" s="96" t="s">
        <v>24</v>
      </c>
      <c r="J49" s="97" t="str">
        <f>IF(J12="","",J12)</f>
        <v>10.08.2016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ht="15" x14ac:dyDescent="0.3">
      <c r="B51" s="34"/>
      <c r="C51" s="30" t="s">
        <v>28</v>
      </c>
      <c r="D51" s="35"/>
      <c r="E51" s="35"/>
      <c r="F51" s="28" t="str">
        <f>E15</f>
        <v>Město Dvůr Králové n.L.</v>
      </c>
      <c r="G51" s="35"/>
      <c r="H51" s="35"/>
      <c r="I51" s="96" t="s">
        <v>34</v>
      </c>
      <c r="J51" s="28" t="str">
        <f>E21</f>
        <v>Projektis s.r.o. Dvůr Králové n.L.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171</v>
      </c>
      <c r="D54" s="110"/>
      <c r="E54" s="110"/>
      <c r="F54" s="110"/>
      <c r="G54" s="110"/>
      <c r="H54" s="110"/>
      <c r="I54" s="121"/>
      <c r="J54" s="122" t="s">
        <v>172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173</v>
      </c>
      <c r="D56" s="35"/>
      <c r="E56" s="35"/>
      <c r="F56" s="35"/>
      <c r="G56" s="35"/>
      <c r="H56" s="35"/>
      <c r="I56" s="95"/>
      <c r="J56" s="106">
        <f>J78</f>
        <v>0</v>
      </c>
      <c r="K56" s="38"/>
      <c r="AU56" s="17" t="s">
        <v>174</v>
      </c>
    </row>
    <row r="57" spans="2:47" s="7" customFormat="1" ht="24.95" customHeight="1" x14ac:dyDescent="0.3">
      <c r="B57" s="125"/>
      <c r="C57" s="126"/>
      <c r="D57" s="127" t="s">
        <v>1907</v>
      </c>
      <c r="E57" s="128"/>
      <c r="F57" s="128"/>
      <c r="G57" s="128"/>
      <c r="H57" s="128"/>
      <c r="I57" s="129"/>
      <c r="J57" s="130">
        <f>J79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1908</v>
      </c>
      <c r="E58" s="135"/>
      <c r="F58" s="135"/>
      <c r="G58" s="135"/>
      <c r="H58" s="135"/>
      <c r="I58" s="136"/>
      <c r="J58" s="137">
        <f>J80</f>
        <v>0</v>
      </c>
      <c r="K58" s="138"/>
    </row>
    <row r="59" spans="2:47" s="1" customFormat="1" ht="21.75" customHeight="1" x14ac:dyDescent="0.3">
      <c r="B59" s="34"/>
      <c r="C59" s="35"/>
      <c r="D59" s="35"/>
      <c r="E59" s="35"/>
      <c r="F59" s="35"/>
      <c r="G59" s="35"/>
      <c r="H59" s="35"/>
      <c r="I59" s="95"/>
      <c r="J59" s="35"/>
      <c r="K59" s="38"/>
    </row>
    <row r="60" spans="2:47" s="1" customFormat="1" ht="6.95" customHeight="1" x14ac:dyDescent="0.3">
      <c r="B60" s="49"/>
      <c r="C60" s="50"/>
      <c r="D60" s="50"/>
      <c r="E60" s="50"/>
      <c r="F60" s="50"/>
      <c r="G60" s="50"/>
      <c r="H60" s="50"/>
      <c r="I60" s="117"/>
      <c r="J60" s="50"/>
      <c r="K60" s="51"/>
    </row>
    <row r="64" spans="2:47" s="1" customFormat="1" ht="6.95" customHeight="1" x14ac:dyDescent="0.3">
      <c r="B64" s="52"/>
      <c r="C64" s="53"/>
      <c r="D64" s="53"/>
      <c r="E64" s="53"/>
      <c r="F64" s="53"/>
      <c r="G64" s="53"/>
      <c r="H64" s="53"/>
      <c r="I64" s="118"/>
      <c r="J64" s="53"/>
      <c r="K64" s="53"/>
      <c r="L64" s="34"/>
    </row>
    <row r="65" spans="2:63" s="1" customFormat="1" ht="36.950000000000003" customHeight="1" x14ac:dyDescent="0.3">
      <c r="B65" s="34"/>
      <c r="C65" s="54" t="s">
        <v>199</v>
      </c>
      <c r="L65" s="34"/>
    </row>
    <row r="66" spans="2:63" s="1" customFormat="1" ht="6.95" customHeight="1" x14ac:dyDescent="0.3">
      <c r="B66" s="34"/>
      <c r="L66" s="34"/>
    </row>
    <row r="67" spans="2:63" s="1" customFormat="1" ht="14.45" customHeight="1" x14ac:dyDescent="0.3">
      <c r="B67" s="34"/>
      <c r="C67" s="56" t="s">
        <v>18</v>
      </c>
      <c r="L67" s="34"/>
    </row>
    <row r="68" spans="2:63" s="1" customFormat="1" ht="22.5" customHeight="1" x14ac:dyDescent="0.3">
      <c r="B68" s="34"/>
      <c r="E68" s="356" t="str">
        <f>E7</f>
        <v>Rekonstrukce školy J.A.Komenského pro účely MÚ ve D.K.n.L.</v>
      </c>
      <c r="F68" s="329"/>
      <c r="G68" s="329"/>
      <c r="H68" s="329"/>
      <c r="L68" s="34"/>
    </row>
    <row r="69" spans="2:63" s="1" customFormat="1" ht="14.45" customHeight="1" x14ac:dyDescent="0.3">
      <c r="B69" s="34"/>
      <c r="C69" s="56" t="s">
        <v>115</v>
      </c>
      <c r="L69" s="34"/>
    </row>
    <row r="70" spans="2:63" s="1" customFormat="1" ht="23.25" customHeight="1" x14ac:dyDescent="0.3">
      <c r="B70" s="34"/>
      <c r="E70" s="326" t="str">
        <f>E9</f>
        <v>1d - větrání</v>
      </c>
      <c r="F70" s="329"/>
      <c r="G70" s="329"/>
      <c r="H70" s="329"/>
      <c r="L70" s="34"/>
    </row>
    <row r="71" spans="2:63" s="1" customFormat="1" ht="6.95" customHeight="1" x14ac:dyDescent="0.3">
      <c r="B71" s="34"/>
      <c r="L71" s="34"/>
    </row>
    <row r="72" spans="2:63" s="1" customFormat="1" ht="18" customHeight="1" x14ac:dyDescent="0.3">
      <c r="B72" s="34"/>
      <c r="C72" s="56" t="s">
        <v>22</v>
      </c>
      <c r="F72" s="139" t="str">
        <f>F12</f>
        <v>Dvůr Králové n.L.</v>
      </c>
      <c r="I72" s="140" t="s">
        <v>24</v>
      </c>
      <c r="J72" s="60" t="str">
        <f>IF(J12="","",J12)</f>
        <v>10.08.2016</v>
      </c>
      <c r="L72" s="34"/>
    </row>
    <row r="73" spans="2:63" s="1" customFormat="1" ht="6.95" customHeight="1" x14ac:dyDescent="0.3">
      <c r="B73" s="34"/>
      <c r="L73" s="34"/>
    </row>
    <row r="74" spans="2:63" s="1" customFormat="1" ht="15" x14ac:dyDescent="0.3">
      <c r="B74" s="34"/>
      <c r="C74" s="56" t="s">
        <v>28</v>
      </c>
      <c r="F74" s="139" t="str">
        <f>E15</f>
        <v>Město Dvůr Králové n.L.</v>
      </c>
      <c r="I74" s="140" t="s">
        <v>34</v>
      </c>
      <c r="J74" s="139" t="str">
        <f>E21</f>
        <v>Projektis s.r.o. Dvůr Králové n.L.</v>
      </c>
      <c r="L74" s="34"/>
    </row>
    <row r="75" spans="2:63" s="1" customFormat="1" ht="14.45" customHeight="1" x14ac:dyDescent="0.3">
      <c r="B75" s="34"/>
      <c r="C75" s="56" t="s">
        <v>32</v>
      </c>
      <c r="F75" s="139" t="str">
        <f>IF(E18="","",E18)</f>
        <v/>
      </c>
      <c r="L75" s="34"/>
    </row>
    <row r="76" spans="2:63" s="1" customFormat="1" ht="10.35" customHeight="1" x14ac:dyDescent="0.3">
      <c r="B76" s="34"/>
      <c r="L76" s="34"/>
    </row>
    <row r="77" spans="2:63" s="9" customFormat="1" ht="29.25" customHeight="1" x14ac:dyDescent="0.3">
      <c r="B77" s="141"/>
      <c r="C77" s="142" t="s">
        <v>200</v>
      </c>
      <c r="D77" s="143" t="s">
        <v>58</v>
      </c>
      <c r="E77" s="143" t="s">
        <v>54</v>
      </c>
      <c r="F77" s="143" t="s">
        <v>201</v>
      </c>
      <c r="G77" s="143" t="s">
        <v>202</v>
      </c>
      <c r="H77" s="143" t="s">
        <v>203</v>
      </c>
      <c r="I77" s="144" t="s">
        <v>204</v>
      </c>
      <c r="J77" s="143" t="s">
        <v>172</v>
      </c>
      <c r="K77" s="145" t="s">
        <v>205</v>
      </c>
      <c r="L77" s="141"/>
      <c r="M77" s="66" t="s">
        <v>206</v>
      </c>
      <c r="N77" s="67" t="s">
        <v>43</v>
      </c>
      <c r="O77" s="67" t="s">
        <v>207</v>
      </c>
      <c r="P77" s="67" t="s">
        <v>208</v>
      </c>
      <c r="Q77" s="67" t="s">
        <v>209</v>
      </c>
      <c r="R77" s="67" t="s">
        <v>210</v>
      </c>
      <c r="S77" s="67" t="s">
        <v>211</v>
      </c>
      <c r="T77" s="68" t="s">
        <v>212</v>
      </c>
    </row>
    <row r="78" spans="2:63" s="1" customFormat="1" ht="29.25" customHeight="1" x14ac:dyDescent="0.35">
      <c r="B78" s="34"/>
      <c r="C78" s="70" t="s">
        <v>173</v>
      </c>
      <c r="J78" s="146">
        <f>BK78</f>
        <v>0</v>
      </c>
      <c r="L78" s="34"/>
      <c r="M78" s="69"/>
      <c r="N78" s="61"/>
      <c r="O78" s="61"/>
      <c r="P78" s="147">
        <f>P79</f>
        <v>0</v>
      </c>
      <c r="Q78" s="61"/>
      <c r="R78" s="147">
        <f>R79</f>
        <v>0</v>
      </c>
      <c r="S78" s="61"/>
      <c r="T78" s="148">
        <f>T79</f>
        <v>0</v>
      </c>
      <c r="AT78" s="17" t="s">
        <v>72</v>
      </c>
      <c r="AU78" s="17" t="s">
        <v>174</v>
      </c>
      <c r="BK78" s="149">
        <f>BK79</f>
        <v>0</v>
      </c>
    </row>
    <row r="79" spans="2:63" s="10" customFormat="1" ht="37.35" customHeight="1" x14ac:dyDescent="0.35">
      <c r="B79" s="150"/>
      <c r="D79" s="151" t="s">
        <v>72</v>
      </c>
      <c r="E79" s="152" t="s">
        <v>792</v>
      </c>
      <c r="F79" s="152" t="s">
        <v>1909</v>
      </c>
      <c r="I79" s="153"/>
      <c r="J79" s="154">
        <f>BK79</f>
        <v>0</v>
      </c>
      <c r="L79" s="150"/>
      <c r="M79" s="155"/>
      <c r="N79" s="156"/>
      <c r="O79" s="156"/>
      <c r="P79" s="157">
        <f>P80</f>
        <v>0</v>
      </c>
      <c r="Q79" s="156"/>
      <c r="R79" s="157">
        <f>R80</f>
        <v>0</v>
      </c>
      <c r="S79" s="156"/>
      <c r="T79" s="158">
        <f>T80</f>
        <v>0</v>
      </c>
      <c r="AR79" s="151" t="s">
        <v>81</v>
      </c>
      <c r="AT79" s="159" t="s">
        <v>72</v>
      </c>
      <c r="AU79" s="159" t="s">
        <v>73</v>
      </c>
      <c r="AY79" s="151" t="s">
        <v>215</v>
      </c>
      <c r="BK79" s="160">
        <f>BK80</f>
        <v>0</v>
      </c>
    </row>
    <row r="80" spans="2:63" s="10" customFormat="1" ht="19.899999999999999" customHeight="1" x14ac:dyDescent="0.3">
      <c r="B80" s="150"/>
      <c r="D80" s="161" t="s">
        <v>72</v>
      </c>
      <c r="E80" s="162" t="s">
        <v>1910</v>
      </c>
      <c r="F80" s="162" t="s">
        <v>1911</v>
      </c>
      <c r="I80" s="153"/>
      <c r="J80" s="163">
        <f>BK80</f>
        <v>0</v>
      </c>
      <c r="L80" s="150"/>
      <c r="M80" s="155"/>
      <c r="N80" s="156"/>
      <c r="O80" s="156"/>
      <c r="P80" s="157">
        <f>SUM(P81:P103)</f>
        <v>0</v>
      </c>
      <c r="Q80" s="156"/>
      <c r="R80" s="157">
        <f>SUM(R81:R103)</f>
        <v>0</v>
      </c>
      <c r="S80" s="156"/>
      <c r="T80" s="158">
        <f>SUM(T81:T103)</f>
        <v>0</v>
      </c>
      <c r="AR80" s="151" t="s">
        <v>81</v>
      </c>
      <c r="AT80" s="159" t="s">
        <v>72</v>
      </c>
      <c r="AU80" s="159" t="s">
        <v>9</v>
      </c>
      <c r="AY80" s="151" t="s">
        <v>215</v>
      </c>
      <c r="BK80" s="160">
        <f>SUM(BK81:BK103)</f>
        <v>0</v>
      </c>
    </row>
    <row r="81" spans="2:65" s="1" customFormat="1" ht="22.5" customHeight="1" x14ac:dyDescent="0.3">
      <c r="B81" s="164"/>
      <c r="C81" s="165" t="s">
        <v>9</v>
      </c>
      <c r="D81" s="165" t="s">
        <v>217</v>
      </c>
      <c r="E81" s="166" t="s">
        <v>1912</v>
      </c>
      <c r="F81" s="167" t="s">
        <v>1913</v>
      </c>
      <c r="G81" s="168" t="s">
        <v>311</v>
      </c>
      <c r="H81" s="169">
        <v>1</v>
      </c>
      <c r="I81" s="170"/>
      <c r="J81" s="171">
        <f t="shared" ref="J81:J103" si="0">ROUND(I81*H81,0)</f>
        <v>0</v>
      </c>
      <c r="K81" s="167" t="s">
        <v>3</v>
      </c>
      <c r="L81" s="34"/>
      <c r="M81" s="172" t="s">
        <v>3</v>
      </c>
      <c r="N81" s="173" t="s">
        <v>44</v>
      </c>
      <c r="O81" s="35"/>
      <c r="P81" s="174">
        <f t="shared" ref="P81:P103" si="1">O81*H81</f>
        <v>0</v>
      </c>
      <c r="Q81" s="174">
        <v>0</v>
      </c>
      <c r="R81" s="174">
        <f t="shared" ref="R81:R103" si="2">Q81*H81</f>
        <v>0</v>
      </c>
      <c r="S81" s="174">
        <v>0</v>
      </c>
      <c r="T81" s="175">
        <f t="shared" ref="T81:T103" si="3">S81*H81</f>
        <v>0</v>
      </c>
      <c r="AR81" s="17" t="s">
        <v>308</v>
      </c>
      <c r="AT81" s="17" t="s">
        <v>217</v>
      </c>
      <c r="AU81" s="17" t="s">
        <v>81</v>
      </c>
      <c r="AY81" s="17" t="s">
        <v>215</v>
      </c>
      <c r="BE81" s="176">
        <f t="shared" ref="BE81:BE103" si="4">IF(N81="základní",J81,0)</f>
        <v>0</v>
      </c>
      <c r="BF81" s="176">
        <f t="shared" ref="BF81:BF103" si="5">IF(N81="snížená",J81,0)</f>
        <v>0</v>
      </c>
      <c r="BG81" s="176">
        <f t="shared" ref="BG81:BG103" si="6">IF(N81="zákl. přenesená",J81,0)</f>
        <v>0</v>
      </c>
      <c r="BH81" s="176">
        <f t="shared" ref="BH81:BH103" si="7">IF(N81="sníž. přenesená",J81,0)</f>
        <v>0</v>
      </c>
      <c r="BI81" s="176">
        <f t="shared" ref="BI81:BI103" si="8">IF(N81="nulová",J81,0)</f>
        <v>0</v>
      </c>
      <c r="BJ81" s="17" t="s">
        <v>9</v>
      </c>
      <c r="BK81" s="176">
        <f t="shared" ref="BK81:BK103" si="9">ROUND(I81*H81,0)</f>
        <v>0</v>
      </c>
      <c r="BL81" s="17" t="s">
        <v>308</v>
      </c>
      <c r="BM81" s="17" t="s">
        <v>1914</v>
      </c>
    </row>
    <row r="82" spans="2:65" s="1" customFormat="1" ht="22.5" customHeight="1" x14ac:dyDescent="0.3">
      <c r="B82" s="164"/>
      <c r="C82" s="210" t="s">
        <v>81</v>
      </c>
      <c r="D82" s="210" t="s">
        <v>486</v>
      </c>
      <c r="E82" s="211" t="s">
        <v>1915</v>
      </c>
      <c r="F82" s="212" t="s">
        <v>1916</v>
      </c>
      <c r="G82" s="213" t="s">
        <v>311</v>
      </c>
      <c r="H82" s="214">
        <v>1</v>
      </c>
      <c r="I82" s="215"/>
      <c r="J82" s="216">
        <f t="shared" si="0"/>
        <v>0</v>
      </c>
      <c r="K82" s="212" t="s">
        <v>3</v>
      </c>
      <c r="L82" s="217"/>
      <c r="M82" s="218" t="s">
        <v>3</v>
      </c>
      <c r="N82" s="219" t="s">
        <v>44</v>
      </c>
      <c r="O82" s="35"/>
      <c r="P82" s="174">
        <f t="shared" si="1"/>
        <v>0</v>
      </c>
      <c r="Q82" s="174">
        <v>0</v>
      </c>
      <c r="R82" s="174">
        <f t="shared" si="2"/>
        <v>0</v>
      </c>
      <c r="S82" s="174">
        <v>0</v>
      </c>
      <c r="T82" s="175">
        <f t="shared" si="3"/>
        <v>0</v>
      </c>
      <c r="AR82" s="17" t="s">
        <v>417</v>
      </c>
      <c r="AT82" s="17" t="s">
        <v>486</v>
      </c>
      <c r="AU82" s="17" t="s">
        <v>81</v>
      </c>
      <c r="AY82" s="17" t="s">
        <v>215</v>
      </c>
      <c r="BE82" s="176">
        <f t="shared" si="4"/>
        <v>0</v>
      </c>
      <c r="BF82" s="176">
        <f t="shared" si="5"/>
        <v>0</v>
      </c>
      <c r="BG82" s="176">
        <f t="shared" si="6"/>
        <v>0</v>
      </c>
      <c r="BH82" s="176">
        <f t="shared" si="7"/>
        <v>0</v>
      </c>
      <c r="BI82" s="176">
        <f t="shared" si="8"/>
        <v>0</v>
      </c>
      <c r="BJ82" s="17" t="s">
        <v>9</v>
      </c>
      <c r="BK82" s="176">
        <f t="shared" si="9"/>
        <v>0</v>
      </c>
      <c r="BL82" s="17" t="s">
        <v>308</v>
      </c>
      <c r="BM82" s="17" t="s">
        <v>1917</v>
      </c>
    </row>
    <row r="83" spans="2:65" s="1" customFormat="1" ht="22.5" customHeight="1" x14ac:dyDescent="0.3">
      <c r="B83" s="164"/>
      <c r="C83" s="165" t="s">
        <v>229</v>
      </c>
      <c r="D83" s="165" t="s">
        <v>217</v>
      </c>
      <c r="E83" s="166" t="s">
        <v>1918</v>
      </c>
      <c r="F83" s="167" t="s">
        <v>1919</v>
      </c>
      <c r="G83" s="168" t="s">
        <v>311</v>
      </c>
      <c r="H83" s="169">
        <v>4</v>
      </c>
      <c r="I83" s="170"/>
      <c r="J83" s="171">
        <f t="shared" si="0"/>
        <v>0</v>
      </c>
      <c r="K83" s="167" t="s">
        <v>3</v>
      </c>
      <c r="L83" s="34"/>
      <c r="M83" s="172" t="s">
        <v>3</v>
      </c>
      <c r="N83" s="173" t="s">
        <v>44</v>
      </c>
      <c r="O83" s="35"/>
      <c r="P83" s="174">
        <f t="shared" si="1"/>
        <v>0</v>
      </c>
      <c r="Q83" s="174">
        <v>0</v>
      </c>
      <c r="R83" s="174">
        <f t="shared" si="2"/>
        <v>0</v>
      </c>
      <c r="S83" s="174">
        <v>0</v>
      </c>
      <c r="T83" s="175">
        <f t="shared" si="3"/>
        <v>0</v>
      </c>
      <c r="AR83" s="17" t="s">
        <v>308</v>
      </c>
      <c r="AT83" s="17" t="s">
        <v>217</v>
      </c>
      <c r="AU83" s="17" t="s">
        <v>81</v>
      </c>
      <c r="AY83" s="17" t="s">
        <v>215</v>
      </c>
      <c r="BE83" s="176">
        <f t="shared" si="4"/>
        <v>0</v>
      </c>
      <c r="BF83" s="176">
        <f t="shared" si="5"/>
        <v>0</v>
      </c>
      <c r="BG83" s="176">
        <f t="shared" si="6"/>
        <v>0</v>
      </c>
      <c r="BH83" s="176">
        <f t="shared" si="7"/>
        <v>0</v>
      </c>
      <c r="BI83" s="176">
        <f t="shared" si="8"/>
        <v>0</v>
      </c>
      <c r="BJ83" s="17" t="s">
        <v>9</v>
      </c>
      <c r="BK83" s="176">
        <f t="shared" si="9"/>
        <v>0</v>
      </c>
      <c r="BL83" s="17" t="s">
        <v>308</v>
      </c>
      <c r="BM83" s="17" t="s">
        <v>1920</v>
      </c>
    </row>
    <row r="84" spans="2:65" s="1" customFormat="1" ht="22.5" customHeight="1" x14ac:dyDescent="0.3">
      <c r="B84" s="164"/>
      <c r="C84" s="210" t="s">
        <v>222</v>
      </c>
      <c r="D84" s="210" t="s">
        <v>486</v>
      </c>
      <c r="E84" s="211" t="s">
        <v>1921</v>
      </c>
      <c r="F84" s="212" t="s">
        <v>1922</v>
      </c>
      <c r="G84" s="213" t="s">
        <v>311</v>
      </c>
      <c r="H84" s="214">
        <v>2</v>
      </c>
      <c r="I84" s="215"/>
      <c r="J84" s="216">
        <f t="shared" si="0"/>
        <v>0</v>
      </c>
      <c r="K84" s="212" t="s">
        <v>3</v>
      </c>
      <c r="L84" s="217"/>
      <c r="M84" s="218" t="s">
        <v>3</v>
      </c>
      <c r="N84" s="219" t="s">
        <v>44</v>
      </c>
      <c r="O84" s="35"/>
      <c r="P84" s="174">
        <f t="shared" si="1"/>
        <v>0</v>
      </c>
      <c r="Q84" s="174">
        <v>0</v>
      </c>
      <c r="R84" s="174">
        <f t="shared" si="2"/>
        <v>0</v>
      </c>
      <c r="S84" s="174">
        <v>0</v>
      </c>
      <c r="T84" s="175">
        <f t="shared" si="3"/>
        <v>0</v>
      </c>
      <c r="AR84" s="17" t="s">
        <v>417</v>
      </c>
      <c r="AT84" s="17" t="s">
        <v>486</v>
      </c>
      <c r="AU84" s="17" t="s">
        <v>81</v>
      </c>
      <c r="AY84" s="17" t="s">
        <v>215</v>
      </c>
      <c r="BE84" s="176">
        <f t="shared" si="4"/>
        <v>0</v>
      </c>
      <c r="BF84" s="176">
        <f t="shared" si="5"/>
        <v>0</v>
      </c>
      <c r="BG84" s="176">
        <f t="shared" si="6"/>
        <v>0</v>
      </c>
      <c r="BH84" s="176">
        <f t="shared" si="7"/>
        <v>0</v>
      </c>
      <c r="BI84" s="176">
        <f t="shared" si="8"/>
        <v>0</v>
      </c>
      <c r="BJ84" s="17" t="s">
        <v>9</v>
      </c>
      <c r="BK84" s="176">
        <f t="shared" si="9"/>
        <v>0</v>
      </c>
      <c r="BL84" s="17" t="s">
        <v>308</v>
      </c>
      <c r="BM84" s="17" t="s">
        <v>1923</v>
      </c>
    </row>
    <row r="85" spans="2:65" s="1" customFormat="1" ht="22.5" customHeight="1" x14ac:dyDescent="0.3">
      <c r="B85" s="164"/>
      <c r="C85" s="210" t="s">
        <v>243</v>
      </c>
      <c r="D85" s="210" t="s">
        <v>486</v>
      </c>
      <c r="E85" s="211" t="s">
        <v>1924</v>
      </c>
      <c r="F85" s="212" t="s">
        <v>1925</v>
      </c>
      <c r="G85" s="213" t="s">
        <v>311</v>
      </c>
      <c r="H85" s="214">
        <v>1</v>
      </c>
      <c r="I85" s="215"/>
      <c r="J85" s="216">
        <f t="shared" si="0"/>
        <v>0</v>
      </c>
      <c r="K85" s="212" t="s">
        <v>3</v>
      </c>
      <c r="L85" s="217"/>
      <c r="M85" s="218" t="s">
        <v>3</v>
      </c>
      <c r="N85" s="219" t="s">
        <v>44</v>
      </c>
      <c r="O85" s="35"/>
      <c r="P85" s="174">
        <f t="shared" si="1"/>
        <v>0</v>
      </c>
      <c r="Q85" s="174">
        <v>0</v>
      </c>
      <c r="R85" s="174">
        <f t="shared" si="2"/>
        <v>0</v>
      </c>
      <c r="S85" s="174">
        <v>0</v>
      </c>
      <c r="T85" s="175">
        <f t="shared" si="3"/>
        <v>0</v>
      </c>
      <c r="AR85" s="17" t="s">
        <v>417</v>
      </c>
      <c r="AT85" s="17" t="s">
        <v>486</v>
      </c>
      <c r="AU85" s="17" t="s">
        <v>81</v>
      </c>
      <c r="AY85" s="17" t="s">
        <v>215</v>
      </c>
      <c r="BE85" s="176">
        <f t="shared" si="4"/>
        <v>0</v>
      </c>
      <c r="BF85" s="176">
        <f t="shared" si="5"/>
        <v>0</v>
      </c>
      <c r="BG85" s="176">
        <f t="shared" si="6"/>
        <v>0</v>
      </c>
      <c r="BH85" s="176">
        <f t="shared" si="7"/>
        <v>0</v>
      </c>
      <c r="BI85" s="176">
        <f t="shared" si="8"/>
        <v>0</v>
      </c>
      <c r="BJ85" s="17" t="s">
        <v>9</v>
      </c>
      <c r="BK85" s="176">
        <f t="shared" si="9"/>
        <v>0</v>
      </c>
      <c r="BL85" s="17" t="s">
        <v>308</v>
      </c>
      <c r="BM85" s="17" t="s">
        <v>1926</v>
      </c>
    </row>
    <row r="86" spans="2:65" s="1" customFormat="1" ht="22.5" customHeight="1" x14ac:dyDescent="0.3">
      <c r="B86" s="164"/>
      <c r="C86" s="210" t="s">
        <v>247</v>
      </c>
      <c r="D86" s="210" t="s">
        <v>486</v>
      </c>
      <c r="E86" s="211" t="s">
        <v>1927</v>
      </c>
      <c r="F86" s="212" t="s">
        <v>1928</v>
      </c>
      <c r="G86" s="213" t="s">
        <v>311</v>
      </c>
      <c r="H86" s="214">
        <v>1</v>
      </c>
      <c r="I86" s="215"/>
      <c r="J86" s="216">
        <f t="shared" si="0"/>
        <v>0</v>
      </c>
      <c r="K86" s="212" t="s">
        <v>3</v>
      </c>
      <c r="L86" s="217"/>
      <c r="M86" s="218" t="s">
        <v>3</v>
      </c>
      <c r="N86" s="219" t="s">
        <v>44</v>
      </c>
      <c r="O86" s="35"/>
      <c r="P86" s="174">
        <f t="shared" si="1"/>
        <v>0</v>
      </c>
      <c r="Q86" s="174">
        <v>0</v>
      </c>
      <c r="R86" s="174">
        <f t="shared" si="2"/>
        <v>0</v>
      </c>
      <c r="S86" s="174">
        <v>0</v>
      </c>
      <c r="T86" s="175">
        <f t="shared" si="3"/>
        <v>0</v>
      </c>
      <c r="AR86" s="17" t="s">
        <v>417</v>
      </c>
      <c r="AT86" s="17" t="s">
        <v>486</v>
      </c>
      <c r="AU86" s="17" t="s">
        <v>81</v>
      </c>
      <c r="AY86" s="17" t="s">
        <v>215</v>
      </c>
      <c r="BE86" s="176">
        <f t="shared" si="4"/>
        <v>0</v>
      </c>
      <c r="BF86" s="176">
        <f t="shared" si="5"/>
        <v>0</v>
      </c>
      <c r="BG86" s="176">
        <f t="shared" si="6"/>
        <v>0</v>
      </c>
      <c r="BH86" s="176">
        <f t="shared" si="7"/>
        <v>0</v>
      </c>
      <c r="BI86" s="176">
        <f t="shared" si="8"/>
        <v>0</v>
      </c>
      <c r="BJ86" s="17" t="s">
        <v>9</v>
      </c>
      <c r="BK86" s="176">
        <f t="shared" si="9"/>
        <v>0</v>
      </c>
      <c r="BL86" s="17" t="s">
        <v>308</v>
      </c>
      <c r="BM86" s="17" t="s">
        <v>1929</v>
      </c>
    </row>
    <row r="87" spans="2:65" s="1" customFormat="1" ht="22.5" customHeight="1" x14ac:dyDescent="0.3">
      <c r="B87" s="164"/>
      <c r="C87" s="165" t="s">
        <v>253</v>
      </c>
      <c r="D87" s="165" t="s">
        <v>217</v>
      </c>
      <c r="E87" s="166" t="s">
        <v>1930</v>
      </c>
      <c r="F87" s="167" t="s">
        <v>1931</v>
      </c>
      <c r="G87" s="168" t="s">
        <v>311</v>
      </c>
      <c r="H87" s="169">
        <v>9</v>
      </c>
      <c r="I87" s="170"/>
      <c r="J87" s="171">
        <f t="shared" si="0"/>
        <v>0</v>
      </c>
      <c r="K87" s="167" t="s">
        <v>3</v>
      </c>
      <c r="L87" s="34"/>
      <c r="M87" s="172" t="s">
        <v>3</v>
      </c>
      <c r="N87" s="173" t="s">
        <v>44</v>
      </c>
      <c r="O87" s="35"/>
      <c r="P87" s="174">
        <f t="shared" si="1"/>
        <v>0</v>
      </c>
      <c r="Q87" s="174">
        <v>0</v>
      </c>
      <c r="R87" s="174">
        <f t="shared" si="2"/>
        <v>0</v>
      </c>
      <c r="S87" s="174">
        <v>0</v>
      </c>
      <c r="T87" s="175">
        <f t="shared" si="3"/>
        <v>0</v>
      </c>
      <c r="AR87" s="17" t="s">
        <v>308</v>
      </c>
      <c r="AT87" s="17" t="s">
        <v>217</v>
      </c>
      <c r="AU87" s="17" t="s">
        <v>81</v>
      </c>
      <c r="AY87" s="17" t="s">
        <v>215</v>
      </c>
      <c r="BE87" s="176">
        <f t="shared" si="4"/>
        <v>0</v>
      </c>
      <c r="BF87" s="176">
        <f t="shared" si="5"/>
        <v>0</v>
      </c>
      <c r="BG87" s="176">
        <f t="shared" si="6"/>
        <v>0</v>
      </c>
      <c r="BH87" s="176">
        <f t="shared" si="7"/>
        <v>0</v>
      </c>
      <c r="BI87" s="176">
        <f t="shared" si="8"/>
        <v>0</v>
      </c>
      <c r="BJ87" s="17" t="s">
        <v>9</v>
      </c>
      <c r="BK87" s="176">
        <f t="shared" si="9"/>
        <v>0</v>
      </c>
      <c r="BL87" s="17" t="s">
        <v>308</v>
      </c>
      <c r="BM87" s="17" t="s">
        <v>1932</v>
      </c>
    </row>
    <row r="88" spans="2:65" s="1" customFormat="1" ht="22.5" customHeight="1" x14ac:dyDescent="0.3">
      <c r="B88" s="164"/>
      <c r="C88" s="210" t="s">
        <v>260</v>
      </c>
      <c r="D88" s="210" t="s">
        <v>486</v>
      </c>
      <c r="E88" s="211" t="s">
        <v>1933</v>
      </c>
      <c r="F88" s="212" t="s">
        <v>1934</v>
      </c>
      <c r="G88" s="213" t="s">
        <v>311</v>
      </c>
      <c r="H88" s="214">
        <v>9</v>
      </c>
      <c r="I88" s="215"/>
      <c r="J88" s="216">
        <f t="shared" si="0"/>
        <v>0</v>
      </c>
      <c r="K88" s="212" t="s">
        <v>3</v>
      </c>
      <c r="L88" s="217"/>
      <c r="M88" s="218" t="s">
        <v>3</v>
      </c>
      <c r="N88" s="219" t="s">
        <v>44</v>
      </c>
      <c r="O88" s="35"/>
      <c r="P88" s="174">
        <f t="shared" si="1"/>
        <v>0</v>
      </c>
      <c r="Q88" s="174">
        <v>0</v>
      </c>
      <c r="R88" s="174">
        <f t="shared" si="2"/>
        <v>0</v>
      </c>
      <c r="S88" s="174">
        <v>0</v>
      </c>
      <c r="T88" s="175">
        <f t="shared" si="3"/>
        <v>0</v>
      </c>
      <c r="AR88" s="17" t="s">
        <v>417</v>
      </c>
      <c r="AT88" s="17" t="s">
        <v>486</v>
      </c>
      <c r="AU88" s="17" t="s">
        <v>81</v>
      </c>
      <c r="AY88" s="17" t="s">
        <v>215</v>
      </c>
      <c r="BE88" s="176">
        <f t="shared" si="4"/>
        <v>0</v>
      </c>
      <c r="BF88" s="176">
        <f t="shared" si="5"/>
        <v>0</v>
      </c>
      <c r="BG88" s="176">
        <f t="shared" si="6"/>
        <v>0</v>
      </c>
      <c r="BH88" s="176">
        <f t="shared" si="7"/>
        <v>0</v>
      </c>
      <c r="BI88" s="176">
        <f t="shared" si="8"/>
        <v>0</v>
      </c>
      <c r="BJ88" s="17" t="s">
        <v>9</v>
      </c>
      <c r="BK88" s="176">
        <f t="shared" si="9"/>
        <v>0</v>
      </c>
      <c r="BL88" s="17" t="s">
        <v>308</v>
      </c>
      <c r="BM88" s="17" t="s">
        <v>1935</v>
      </c>
    </row>
    <row r="89" spans="2:65" s="1" customFormat="1" ht="22.5" customHeight="1" x14ac:dyDescent="0.3">
      <c r="B89" s="164"/>
      <c r="C89" s="210" t="s">
        <v>267</v>
      </c>
      <c r="D89" s="210" t="s">
        <v>486</v>
      </c>
      <c r="E89" s="211" t="s">
        <v>1936</v>
      </c>
      <c r="F89" s="212" t="s">
        <v>1937</v>
      </c>
      <c r="G89" s="213" t="s">
        <v>311</v>
      </c>
      <c r="H89" s="214">
        <v>9</v>
      </c>
      <c r="I89" s="215"/>
      <c r="J89" s="216">
        <f t="shared" si="0"/>
        <v>0</v>
      </c>
      <c r="K89" s="212" t="s">
        <v>3</v>
      </c>
      <c r="L89" s="217"/>
      <c r="M89" s="218" t="s">
        <v>3</v>
      </c>
      <c r="N89" s="219" t="s">
        <v>44</v>
      </c>
      <c r="O89" s="35"/>
      <c r="P89" s="174">
        <f t="shared" si="1"/>
        <v>0</v>
      </c>
      <c r="Q89" s="174">
        <v>0</v>
      </c>
      <c r="R89" s="174">
        <f t="shared" si="2"/>
        <v>0</v>
      </c>
      <c r="S89" s="174">
        <v>0</v>
      </c>
      <c r="T89" s="175">
        <f t="shared" si="3"/>
        <v>0</v>
      </c>
      <c r="AR89" s="17" t="s">
        <v>417</v>
      </c>
      <c r="AT89" s="17" t="s">
        <v>486</v>
      </c>
      <c r="AU89" s="17" t="s">
        <v>81</v>
      </c>
      <c r="AY89" s="17" t="s">
        <v>215</v>
      </c>
      <c r="BE89" s="176">
        <f t="shared" si="4"/>
        <v>0</v>
      </c>
      <c r="BF89" s="176">
        <f t="shared" si="5"/>
        <v>0</v>
      </c>
      <c r="BG89" s="176">
        <f t="shared" si="6"/>
        <v>0</v>
      </c>
      <c r="BH89" s="176">
        <f t="shared" si="7"/>
        <v>0</v>
      </c>
      <c r="BI89" s="176">
        <f t="shared" si="8"/>
        <v>0</v>
      </c>
      <c r="BJ89" s="17" t="s">
        <v>9</v>
      </c>
      <c r="BK89" s="176">
        <f t="shared" si="9"/>
        <v>0</v>
      </c>
      <c r="BL89" s="17" t="s">
        <v>308</v>
      </c>
      <c r="BM89" s="17" t="s">
        <v>1938</v>
      </c>
    </row>
    <row r="90" spans="2:65" s="1" customFormat="1" ht="22.5" customHeight="1" x14ac:dyDescent="0.3">
      <c r="B90" s="164"/>
      <c r="C90" s="210" t="s">
        <v>26</v>
      </c>
      <c r="D90" s="210" t="s">
        <v>486</v>
      </c>
      <c r="E90" s="211" t="s">
        <v>1939</v>
      </c>
      <c r="F90" s="212" t="s">
        <v>1940</v>
      </c>
      <c r="G90" s="213" t="s">
        <v>311</v>
      </c>
      <c r="H90" s="214">
        <v>4</v>
      </c>
      <c r="I90" s="215"/>
      <c r="J90" s="216">
        <f t="shared" si="0"/>
        <v>0</v>
      </c>
      <c r="K90" s="212" t="s">
        <v>3</v>
      </c>
      <c r="L90" s="217"/>
      <c r="M90" s="218" t="s">
        <v>3</v>
      </c>
      <c r="N90" s="219" t="s">
        <v>44</v>
      </c>
      <c r="O90" s="35"/>
      <c r="P90" s="174">
        <f t="shared" si="1"/>
        <v>0</v>
      </c>
      <c r="Q90" s="174">
        <v>0</v>
      </c>
      <c r="R90" s="174">
        <f t="shared" si="2"/>
        <v>0</v>
      </c>
      <c r="S90" s="174">
        <v>0</v>
      </c>
      <c r="T90" s="175">
        <f t="shared" si="3"/>
        <v>0</v>
      </c>
      <c r="AR90" s="17" t="s">
        <v>417</v>
      </c>
      <c r="AT90" s="17" t="s">
        <v>486</v>
      </c>
      <c r="AU90" s="17" t="s">
        <v>81</v>
      </c>
      <c r="AY90" s="17" t="s">
        <v>215</v>
      </c>
      <c r="BE90" s="176">
        <f t="shared" si="4"/>
        <v>0</v>
      </c>
      <c r="BF90" s="176">
        <f t="shared" si="5"/>
        <v>0</v>
      </c>
      <c r="BG90" s="176">
        <f t="shared" si="6"/>
        <v>0</v>
      </c>
      <c r="BH90" s="176">
        <f t="shared" si="7"/>
        <v>0</v>
      </c>
      <c r="BI90" s="176">
        <f t="shared" si="8"/>
        <v>0</v>
      </c>
      <c r="BJ90" s="17" t="s">
        <v>9</v>
      </c>
      <c r="BK90" s="176">
        <f t="shared" si="9"/>
        <v>0</v>
      </c>
      <c r="BL90" s="17" t="s">
        <v>308</v>
      </c>
      <c r="BM90" s="17" t="s">
        <v>1941</v>
      </c>
    </row>
    <row r="91" spans="2:65" s="1" customFormat="1" ht="22.5" customHeight="1" x14ac:dyDescent="0.3">
      <c r="B91" s="164"/>
      <c r="C91" s="165" t="s">
        <v>280</v>
      </c>
      <c r="D91" s="165" t="s">
        <v>217</v>
      </c>
      <c r="E91" s="166" t="s">
        <v>1942</v>
      </c>
      <c r="F91" s="167" t="s">
        <v>1943</v>
      </c>
      <c r="G91" s="168" t="s">
        <v>311</v>
      </c>
      <c r="H91" s="169">
        <v>3</v>
      </c>
      <c r="I91" s="170"/>
      <c r="J91" s="171">
        <f t="shared" si="0"/>
        <v>0</v>
      </c>
      <c r="K91" s="167" t="s">
        <v>3</v>
      </c>
      <c r="L91" s="34"/>
      <c r="M91" s="172" t="s">
        <v>3</v>
      </c>
      <c r="N91" s="173" t="s">
        <v>44</v>
      </c>
      <c r="O91" s="35"/>
      <c r="P91" s="174">
        <f t="shared" si="1"/>
        <v>0</v>
      </c>
      <c r="Q91" s="174">
        <v>0</v>
      </c>
      <c r="R91" s="174">
        <f t="shared" si="2"/>
        <v>0</v>
      </c>
      <c r="S91" s="174">
        <v>0</v>
      </c>
      <c r="T91" s="175">
        <f t="shared" si="3"/>
        <v>0</v>
      </c>
      <c r="AR91" s="17" t="s">
        <v>308</v>
      </c>
      <c r="AT91" s="17" t="s">
        <v>217</v>
      </c>
      <c r="AU91" s="17" t="s">
        <v>81</v>
      </c>
      <c r="AY91" s="17" t="s">
        <v>215</v>
      </c>
      <c r="BE91" s="176">
        <f t="shared" si="4"/>
        <v>0</v>
      </c>
      <c r="BF91" s="176">
        <f t="shared" si="5"/>
        <v>0</v>
      </c>
      <c r="BG91" s="176">
        <f t="shared" si="6"/>
        <v>0</v>
      </c>
      <c r="BH91" s="176">
        <f t="shared" si="7"/>
        <v>0</v>
      </c>
      <c r="BI91" s="176">
        <f t="shared" si="8"/>
        <v>0</v>
      </c>
      <c r="BJ91" s="17" t="s">
        <v>9</v>
      </c>
      <c r="BK91" s="176">
        <f t="shared" si="9"/>
        <v>0</v>
      </c>
      <c r="BL91" s="17" t="s">
        <v>308</v>
      </c>
      <c r="BM91" s="17" t="s">
        <v>1944</v>
      </c>
    </row>
    <row r="92" spans="2:65" s="1" customFormat="1" ht="22.5" customHeight="1" x14ac:dyDescent="0.3">
      <c r="B92" s="164"/>
      <c r="C92" s="210" t="s">
        <v>286</v>
      </c>
      <c r="D92" s="210" t="s">
        <v>486</v>
      </c>
      <c r="E92" s="211" t="s">
        <v>1945</v>
      </c>
      <c r="F92" s="212" t="s">
        <v>1946</v>
      </c>
      <c r="G92" s="213" t="s">
        <v>311</v>
      </c>
      <c r="H92" s="214">
        <v>3</v>
      </c>
      <c r="I92" s="215"/>
      <c r="J92" s="216">
        <f t="shared" si="0"/>
        <v>0</v>
      </c>
      <c r="K92" s="212" t="s">
        <v>3</v>
      </c>
      <c r="L92" s="217"/>
      <c r="M92" s="218" t="s">
        <v>3</v>
      </c>
      <c r="N92" s="219" t="s">
        <v>44</v>
      </c>
      <c r="O92" s="35"/>
      <c r="P92" s="174">
        <f t="shared" si="1"/>
        <v>0</v>
      </c>
      <c r="Q92" s="174">
        <v>0</v>
      </c>
      <c r="R92" s="174">
        <f t="shared" si="2"/>
        <v>0</v>
      </c>
      <c r="S92" s="174">
        <v>0</v>
      </c>
      <c r="T92" s="175">
        <f t="shared" si="3"/>
        <v>0</v>
      </c>
      <c r="AR92" s="17" t="s">
        <v>417</v>
      </c>
      <c r="AT92" s="17" t="s">
        <v>486</v>
      </c>
      <c r="AU92" s="17" t="s">
        <v>81</v>
      </c>
      <c r="AY92" s="17" t="s">
        <v>215</v>
      </c>
      <c r="BE92" s="176">
        <f t="shared" si="4"/>
        <v>0</v>
      </c>
      <c r="BF92" s="176">
        <f t="shared" si="5"/>
        <v>0</v>
      </c>
      <c r="BG92" s="176">
        <f t="shared" si="6"/>
        <v>0</v>
      </c>
      <c r="BH92" s="176">
        <f t="shared" si="7"/>
        <v>0</v>
      </c>
      <c r="BI92" s="176">
        <f t="shared" si="8"/>
        <v>0</v>
      </c>
      <c r="BJ92" s="17" t="s">
        <v>9</v>
      </c>
      <c r="BK92" s="176">
        <f t="shared" si="9"/>
        <v>0</v>
      </c>
      <c r="BL92" s="17" t="s">
        <v>308</v>
      </c>
      <c r="BM92" s="17" t="s">
        <v>1947</v>
      </c>
    </row>
    <row r="93" spans="2:65" s="1" customFormat="1" ht="22.5" customHeight="1" x14ac:dyDescent="0.3">
      <c r="B93" s="164"/>
      <c r="C93" s="210" t="s">
        <v>291</v>
      </c>
      <c r="D93" s="210" t="s">
        <v>486</v>
      </c>
      <c r="E93" s="211" t="s">
        <v>1948</v>
      </c>
      <c r="F93" s="212" t="s">
        <v>1949</v>
      </c>
      <c r="G93" s="213" t="s">
        <v>311</v>
      </c>
      <c r="H93" s="214">
        <v>2</v>
      </c>
      <c r="I93" s="215"/>
      <c r="J93" s="216">
        <f t="shared" si="0"/>
        <v>0</v>
      </c>
      <c r="K93" s="212" t="s">
        <v>3</v>
      </c>
      <c r="L93" s="217"/>
      <c r="M93" s="218" t="s">
        <v>3</v>
      </c>
      <c r="N93" s="219" t="s">
        <v>44</v>
      </c>
      <c r="O93" s="35"/>
      <c r="P93" s="174">
        <f t="shared" si="1"/>
        <v>0</v>
      </c>
      <c r="Q93" s="174">
        <v>0</v>
      </c>
      <c r="R93" s="174">
        <f t="shared" si="2"/>
        <v>0</v>
      </c>
      <c r="S93" s="174">
        <v>0</v>
      </c>
      <c r="T93" s="175">
        <f t="shared" si="3"/>
        <v>0</v>
      </c>
      <c r="AR93" s="17" t="s">
        <v>417</v>
      </c>
      <c r="AT93" s="17" t="s">
        <v>486</v>
      </c>
      <c r="AU93" s="17" t="s">
        <v>81</v>
      </c>
      <c r="AY93" s="17" t="s">
        <v>215</v>
      </c>
      <c r="BE93" s="176">
        <f t="shared" si="4"/>
        <v>0</v>
      </c>
      <c r="BF93" s="176">
        <f t="shared" si="5"/>
        <v>0</v>
      </c>
      <c r="BG93" s="176">
        <f t="shared" si="6"/>
        <v>0</v>
      </c>
      <c r="BH93" s="176">
        <f t="shared" si="7"/>
        <v>0</v>
      </c>
      <c r="BI93" s="176">
        <f t="shared" si="8"/>
        <v>0</v>
      </c>
      <c r="BJ93" s="17" t="s">
        <v>9</v>
      </c>
      <c r="BK93" s="176">
        <f t="shared" si="9"/>
        <v>0</v>
      </c>
      <c r="BL93" s="17" t="s">
        <v>308</v>
      </c>
      <c r="BM93" s="17" t="s">
        <v>1950</v>
      </c>
    </row>
    <row r="94" spans="2:65" s="1" customFormat="1" ht="22.5" customHeight="1" x14ac:dyDescent="0.3">
      <c r="B94" s="164"/>
      <c r="C94" s="165" t="s">
        <v>297</v>
      </c>
      <c r="D94" s="165" t="s">
        <v>217</v>
      </c>
      <c r="E94" s="166" t="s">
        <v>1951</v>
      </c>
      <c r="F94" s="167" t="s">
        <v>1952</v>
      </c>
      <c r="G94" s="168" t="s">
        <v>345</v>
      </c>
      <c r="H94" s="169">
        <v>20</v>
      </c>
      <c r="I94" s="170"/>
      <c r="J94" s="171">
        <f t="shared" si="0"/>
        <v>0</v>
      </c>
      <c r="K94" s="167" t="s">
        <v>3</v>
      </c>
      <c r="L94" s="34"/>
      <c r="M94" s="172" t="s">
        <v>3</v>
      </c>
      <c r="N94" s="173" t="s">
        <v>44</v>
      </c>
      <c r="O94" s="35"/>
      <c r="P94" s="174">
        <f t="shared" si="1"/>
        <v>0</v>
      </c>
      <c r="Q94" s="174">
        <v>0</v>
      </c>
      <c r="R94" s="174">
        <f t="shared" si="2"/>
        <v>0</v>
      </c>
      <c r="S94" s="174">
        <v>0</v>
      </c>
      <c r="T94" s="175">
        <f t="shared" si="3"/>
        <v>0</v>
      </c>
      <c r="AR94" s="17" t="s">
        <v>308</v>
      </c>
      <c r="AT94" s="17" t="s">
        <v>217</v>
      </c>
      <c r="AU94" s="17" t="s">
        <v>81</v>
      </c>
      <c r="AY94" s="17" t="s">
        <v>215</v>
      </c>
      <c r="BE94" s="176">
        <f t="shared" si="4"/>
        <v>0</v>
      </c>
      <c r="BF94" s="176">
        <f t="shared" si="5"/>
        <v>0</v>
      </c>
      <c r="BG94" s="176">
        <f t="shared" si="6"/>
        <v>0</v>
      </c>
      <c r="BH94" s="176">
        <f t="shared" si="7"/>
        <v>0</v>
      </c>
      <c r="BI94" s="176">
        <f t="shared" si="8"/>
        <v>0</v>
      </c>
      <c r="BJ94" s="17" t="s">
        <v>9</v>
      </c>
      <c r="BK94" s="176">
        <f t="shared" si="9"/>
        <v>0</v>
      </c>
      <c r="BL94" s="17" t="s">
        <v>308</v>
      </c>
      <c r="BM94" s="17" t="s">
        <v>1953</v>
      </c>
    </row>
    <row r="95" spans="2:65" s="1" customFormat="1" ht="22.5" customHeight="1" x14ac:dyDescent="0.3">
      <c r="B95" s="164"/>
      <c r="C95" s="210" t="s">
        <v>10</v>
      </c>
      <c r="D95" s="210" t="s">
        <v>486</v>
      </c>
      <c r="E95" s="211" t="s">
        <v>1954</v>
      </c>
      <c r="F95" s="212" t="s">
        <v>1955</v>
      </c>
      <c r="G95" s="213" t="s">
        <v>345</v>
      </c>
      <c r="H95" s="214">
        <v>20</v>
      </c>
      <c r="I95" s="215"/>
      <c r="J95" s="216">
        <f t="shared" si="0"/>
        <v>0</v>
      </c>
      <c r="K95" s="212" t="s">
        <v>3</v>
      </c>
      <c r="L95" s="217"/>
      <c r="M95" s="218" t="s">
        <v>3</v>
      </c>
      <c r="N95" s="219" t="s">
        <v>44</v>
      </c>
      <c r="O95" s="35"/>
      <c r="P95" s="174">
        <f t="shared" si="1"/>
        <v>0</v>
      </c>
      <c r="Q95" s="174">
        <v>0</v>
      </c>
      <c r="R95" s="174">
        <f t="shared" si="2"/>
        <v>0</v>
      </c>
      <c r="S95" s="174">
        <v>0</v>
      </c>
      <c r="T95" s="175">
        <f t="shared" si="3"/>
        <v>0</v>
      </c>
      <c r="AR95" s="17" t="s">
        <v>417</v>
      </c>
      <c r="AT95" s="17" t="s">
        <v>486</v>
      </c>
      <c r="AU95" s="17" t="s">
        <v>81</v>
      </c>
      <c r="AY95" s="17" t="s">
        <v>215</v>
      </c>
      <c r="BE95" s="176">
        <f t="shared" si="4"/>
        <v>0</v>
      </c>
      <c r="BF95" s="176">
        <f t="shared" si="5"/>
        <v>0</v>
      </c>
      <c r="BG95" s="176">
        <f t="shared" si="6"/>
        <v>0</v>
      </c>
      <c r="BH95" s="176">
        <f t="shared" si="7"/>
        <v>0</v>
      </c>
      <c r="BI95" s="176">
        <f t="shared" si="8"/>
        <v>0</v>
      </c>
      <c r="BJ95" s="17" t="s">
        <v>9</v>
      </c>
      <c r="BK95" s="176">
        <f t="shared" si="9"/>
        <v>0</v>
      </c>
      <c r="BL95" s="17" t="s">
        <v>308</v>
      </c>
      <c r="BM95" s="17" t="s">
        <v>1956</v>
      </c>
    </row>
    <row r="96" spans="2:65" s="1" customFormat="1" ht="22.5" customHeight="1" x14ac:dyDescent="0.3">
      <c r="B96" s="164"/>
      <c r="C96" s="210" t="s">
        <v>308</v>
      </c>
      <c r="D96" s="210" t="s">
        <v>486</v>
      </c>
      <c r="E96" s="211" t="s">
        <v>1957</v>
      </c>
      <c r="F96" s="212" t="s">
        <v>1958</v>
      </c>
      <c r="G96" s="213" t="s">
        <v>345</v>
      </c>
      <c r="H96" s="214">
        <v>10</v>
      </c>
      <c r="I96" s="215"/>
      <c r="J96" s="216">
        <f t="shared" si="0"/>
        <v>0</v>
      </c>
      <c r="K96" s="212" t="s">
        <v>3</v>
      </c>
      <c r="L96" s="217"/>
      <c r="M96" s="218" t="s">
        <v>3</v>
      </c>
      <c r="N96" s="219" t="s">
        <v>44</v>
      </c>
      <c r="O96" s="35"/>
      <c r="P96" s="174">
        <f t="shared" si="1"/>
        <v>0</v>
      </c>
      <c r="Q96" s="174">
        <v>0</v>
      </c>
      <c r="R96" s="174">
        <f t="shared" si="2"/>
        <v>0</v>
      </c>
      <c r="S96" s="174">
        <v>0</v>
      </c>
      <c r="T96" s="175">
        <f t="shared" si="3"/>
        <v>0</v>
      </c>
      <c r="AR96" s="17" t="s">
        <v>417</v>
      </c>
      <c r="AT96" s="17" t="s">
        <v>486</v>
      </c>
      <c r="AU96" s="17" t="s">
        <v>81</v>
      </c>
      <c r="AY96" s="17" t="s">
        <v>215</v>
      </c>
      <c r="BE96" s="176">
        <f t="shared" si="4"/>
        <v>0</v>
      </c>
      <c r="BF96" s="176">
        <f t="shared" si="5"/>
        <v>0</v>
      </c>
      <c r="BG96" s="176">
        <f t="shared" si="6"/>
        <v>0</v>
      </c>
      <c r="BH96" s="176">
        <f t="shared" si="7"/>
        <v>0</v>
      </c>
      <c r="BI96" s="176">
        <f t="shared" si="8"/>
        <v>0</v>
      </c>
      <c r="BJ96" s="17" t="s">
        <v>9</v>
      </c>
      <c r="BK96" s="176">
        <f t="shared" si="9"/>
        <v>0</v>
      </c>
      <c r="BL96" s="17" t="s">
        <v>308</v>
      </c>
      <c r="BM96" s="17" t="s">
        <v>1959</v>
      </c>
    </row>
    <row r="97" spans="2:65" s="1" customFormat="1" ht="22.5" customHeight="1" x14ac:dyDescent="0.3">
      <c r="B97" s="164"/>
      <c r="C97" s="210" t="s">
        <v>314</v>
      </c>
      <c r="D97" s="210" t="s">
        <v>486</v>
      </c>
      <c r="E97" s="211" t="s">
        <v>1960</v>
      </c>
      <c r="F97" s="212" t="s">
        <v>1961</v>
      </c>
      <c r="G97" s="213" t="s">
        <v>311</v>
      </c>
      <c r="H97" s="214">
        <v>2</v>
      </c>
      <c r="I97" s="215"/>
      <c r="J97" s="216">
        <f t="shared" si="0"/>
        <v>0</v>
      </c>
      <c r="K97" s="212" t="s">
        <v>3</v>
      </c>
      <c r="L97" s="217"/>
      <c r="M97" s="218" t="s">
        <v>3</v>
      </c>
      <c r="N97" s="219" t="s">
        <v>44</v>
      </c>
      <c r="O97" s="35"/>
      <c r="P97" s="174">
        <f t="shared" si="1"/>
        <v>0</v>
      </c>
      <c r="Q97" s="174">
        <v>0</v>
      </c>
      <c r="R97" s="174">
        <f t="shared" si="2"/>
        <v>0</v>
      </c>
      <c r="S97" s="174">
        <v>0</v>
      </c>
      <c r="T97" s="175">
        <f t="shared" si="3"/>
        <v>0</v>
      </c>
      <c r="AR97" s="17" t="s">
        <v>417</v>
      </c>
      <c r="AT97" s="17" t="s">
        <v>486</v>
      </c>
      <c r="AU97" s="17" t="s">
        <v>81</v>
      </c>
      <c r="AY97" s="17" t="s">
        <v>215</v>
      </c>
      <c r="BE97" s="176">
        <f t="shared" si="4"/>
        <v>0</v>
      </c>
      <c r="BF97" s="176">
        <f t="shared" si="5"/>
        <v>0</v>
      </c>
      <c r="BG97" s="176">
        <f t="shared" si="6"/>
        <v>0</v>
      </c>
      <c r="BH97" s="176">
        <f t="shared" si="7"/>
        <v>0</v>
      </c>
      <c r="BI97" s="176">
        <f t="shared" si="8"/>
        <v>0</v>
      </c>
      <c r="BJ97" s="17" t="s">
        <v>9</v>
      </c>
      <c r="BK97" s="176">
        <f t="shared" si="9"/>
        <v>0</v>
      </c>
      <c r="BL97" s="17" t="s">
        <v>308</v>
      </c>
      <c r="BM97" s="17" t="s">
        <v>1962</v>
      </c>
    </row>
    <row r="98" spans="2:65" s="1" customFormat="1" ht="22.5" customHeight="1" x14ac:dyDescent="0.3">
      <c r="B98" s="164"/>
      <c r="C98" s="210" t="s">
        <v>330</v>
      </c>
      <c r="D98" s="210" t="s">
        <v>486</v>
      </c>
      <c r="E98" s="211" t="s">
        <v>1963</v>
      </c>
      <c r="F98" s="212" t="s">
        <v>1964</v>
      </c>
      <c r="G98" s="213" t="s">
        <v>311</v>
      </c>
      <c r="H98" s="214">
        <v>3</v>
      </c>
      <c r="I98" s="215"/>
      <c r="J98" s="216">
        <f t="shared" si="0"/>
        <v>0</v>
      </c>
      <c r="K98" s="212" t="s">
        <v>3</v>
      </c>
      <c r="L98" s="217"/>
      <c r="M98" s="218" t="s">
        <v>3</v>
      </c>
      <c r="N98" s="219" t="s">
        <v>44</v>
      </c>
      <c r="O98" s="35"/>
      <c r="P98" s="174">
        <f t="shared" si="1"/>
        <v>0</v>
      </c>
      <c r="Q98" s="174">
        <v>0</v>
      </c>
      <c r="R98" s="174">
        <f t="shared" si="2"/>
        <v>0</v>
      </c>
      <c r="S98" s="174">
        <v>0</v>
      </c>
      <c r="T98" s="175">
        <f t="shared" si="3"/>
        <v>0</v>
      </c>
      <c r="AR98" s="17" t="s">
        <v>417</v>
      </c>
      <c r="AT98" s="17" t="s">
        <v>486</v>
      </c>
      <c r="AU98" s="17" t="s">
        <v>81</v>
      </c>
      <c r="AY98" s="17" t="s">
        <v>215</v>
      </c>
      <c r="BE98" s="176">
        <f t="shared" si="4"/>
        <v>0</v>
      </c>
      <c r="BF98" s="176">
        <f t="shared" si="5"/>
        <v>0</v>
      </c>
      <c r="BG98" s="176">
        <f t="shared" si="6"/>
        <v>0</v>
      </c>
      <c r="BH98" s="176">
        <f t="shared" si="7"/>
        <v>0</v>
      </c>
      <c r="BI98" s="176">
        <f t="shared" si="8"/>
        <v>0</v>
      </c>
      <c r="BJ98" s="17" t="s">
        <v>9</v>
      </c>
      <c r="BK98" s="176">
        <f t="shared" si="9"/>
        <v>0</v>
      </c>
      <c r="BL98" s="17" t="s">
        <v>308</v>
      </c>
      <c r="BM98" s="17" t="s">
        <v>1965</v>
      </c>
    </row>
    <row r="99" spans="2:65" s="1" customFormat="1" ht="22.5" customHeight="1" x14ac:dyDescent="0.3">
      <c r="B99" s="164"/>
      <c r="C99" s="165" t="s">
        <v>335</v>
      </c>
      <c r="D99" s="165" t="s">
        <v>217</v>
      </c>
      <c r="E99" s="166" t="s">
        <v>1966</v>
      </c>
      <c r="F99" s="167" t="s">
        <v>1967</v>
      </c>
      <c r="G99" s="168" t="s">
        <v>345</v>
      </c>
      <c r="H99" s="169">
        <v>6</v>
      </c>
      <c r="I99" s="170"/>
      <c r="J99" s="171">
        <f t="shared" si="0"/>
        <v>0</v>
      </c>
      <c r="K99" s="167" t="s">
        <v>3</v>
      </c>
      <c r="L99" s="34"/>
      <c r="M99" s="172" t="s">
        <v>3</v>
      </c>
      <c r="N99" s="173" t="s">
        <v>44</v>
      </c>
      <c r="O99" s="35"/>
      <c r="P99" s="174">
        <f t="shared" si="1"/>
        <v>0</v>
      </c>
      <c r="Q99" s="174">
        <v>0</v>
      </c>
      <c r="R99" s="174">
        <f t="shared" si="2"/>
        <v>0</v>
      </c>
      <c r="S99" s="174">
        <v>0</v>
      </c>
      <c r="T99" s="175">
        <f t="shared" si="3"/>
        <v>0</v>
      </c>
      <c r="AR99" s="17" t="s">
        <v>308</v>
      </c>
      <c r="AT99" s="17" t="s">
        <v>217</v>
      </c>
      <c r="AU99" s="17" t="s">
        <v>81</v>
      </c>
      <c r="AY99" s="17" t="s">
        <v>215</v>
      </c>
      <c r="BE99" s="176">
        <f t="shared" si="4"/>
        <v>0</v>
      </c>
      <c r="BF99" s="176">
        <f t="shared" si="5"/>
        <v>0</v>
      </c>
      <c r="BG99" s="176">
        <f t="shared" si="6"/>
        <v>0</v>
      </c>
      <c r="BH99" s="176">
        <f t="shared" si="7"/>
        <v>0</v>
      </c>
      <c r="BI99" s="176">
        <f t="shared" si="8"/>
        <v>0</v>
      </c>
      <c r="BJ99" s="17" t="s">
        <v>9</v>
      </c>
      <c r="BK99" s="176">
        <f t="shared" si="9"/>
        <v>0</v>
      </c>
      <c r="BL99" s="17" t="s">
        <v>308</v>
      </c>
      <c r="BM99" s="17" t="s">
        <v>1968</v>
      </c>
    </row>
    <row r="100" spans="2:65" s="1" customFormat="1" ht="22.5" customHeight="1" x14ac:dyDescent="0.3">
      <c r="B100" s="164"/>
      <c r="C100" s="210" t="s">
        <v>342</v>
      </c>
      <c r="D100" s="210" t="s">
        <v>486</v>
      </c>
      <c r="E100" s="211" t="s">
        <v>1969</v>
      </c>
      <c r="F100" s="212" t="s">
        <v>1970</v>
      </c>
      <c r="G100" s="213" t="s">
        <v>345</v>
      </c>
      <c r="H100" s="214">
        <v>6</v>
      </c>
      <c r="I100" s="215"/>
      <c r="J100" s="216">
        <f t="shared" si="0"/>
        <v>0</v>
      </c>
      <c r="K100" s="212" t="s">
        <v>3</v>
      </c>
      <c r="L100" s="217"/>
      <c r="M100" s="218" t="s">
        <v>3</v>
      </c>
      <c r="N100" s="219" t="s">
        <v>44</v>
      </c>
      <c r="O100" s="35"/>
      <c r="P100" s="174">
        <f t="shared" si="1"/>
        <v>0</v>
      </c>
      <c r="Q100" s="174">
        <v>0</v>
      </c>
      <c r="R100" s="174">
        <f t="shared" si="2"/>
        <v>0</v>
      </c>
      <c r="S100" s="174">
        <v>0</v>
      </c>
      <c r="T100" s="175">
        <f t="shared" si="3"/>
        <v>0</v>
      </c>
      <c r="AR100" s="17" t="s">
        <v>417</v>
      </c>
      <c r="AT100" s="17" t="s">
        <v>486</v>
      </c>
      <c r="AU100" s="17" t="s">
        <v>81</v>
      </c>
      <c r="AY100" s="17" t="s">
        <v>215</v>
      </c>
      <c r="BE100" s="176">
        <f t="shared" si="4"/>
        <v>0</v>
      </c>
      <c r="BF100" s="176">
        <f t="shared" si="5"/>
        <v>0</v>
      </c>
      <c r="BG100" s="176">
        <f t="shared" si="6"/>
        <v>0</v>
      </c>
      <c r="BH100" s="176">
        <f t="shared" si="7"/>
        <v>0</v>
      </c>
      <c r="BI100" s="176">
        <f t="shared" si="8"/>
        <v>0</v>
      </c>
      <c r="BJ100" s="17" t="s">
        <v>9</v>
      </c>
      <c r="BK100" s="176">
        <f t="shared" si="9"/>
        <v>0</v>
      </c>
      <c r="BL100" s="17" t="s">
        <v>308</v>
      </c>
      <c r="BM100" s="17" t="s">
        <v>1971</v>
      </c>
    </row>
    <row r="101" spans="2:65" s="1" customFormat="1" ht="22.5" customHeight="1" x14ac:dyDescent="0.3">
      <c r="B101" s="164"/>
      <c r="C101" s="210" t="s">
        <v>8</v>
      </c>
      <c r="D101" s="210" t="s">
        <v>486</v>
      </c>
      <c r="E101" s="211" t="s">
        <v>1972</v>
      </c>
      <c r="F101" s="212" t="s">
        <v>1973</v>
      </c>
      <c r="G101" s="213" t="s">
        <v>311</v>
      </c>
      <c r="H101" s="214">
        <v>1</v>
      </c>
      <c r="I101" s="215"/>
      <c r="J101" s="216">
        <f t="shared" si="0"/>
        <v>0</v>
      </c>
      <c r="K101" s="212" t="s">
        <v>3</v>
      </c>
      <c r="L101" s="217"/>
      <c r="M101" s="218" t="s">
        <v>3</v>
      </c>
      <c r="N101" s="219" t="s">
        <v>44</v>
      </c>
      <c r="O101" s="35"/>
      <c r="P101" s="174">
        <f t="shared" si="1"/>
        <v>0</v>
      </c>
      <c r="Q101" s="174">
        <v>0</v>
      </c>
      <c r="R101" s="174">
        <f t="shared" si="2"/>
        <v>0</v>
      </c>
      <c r="S101" s="174">
        <v>0</v>
      </c>
      <c r="T101" s="175">
        <f t="shared" si="3"/>
        <v>0</v>
      </c>
      <c r="AR101" s="17" t="s">
        <v>417</v>
      </c>
      <c r="AT101" s="17" t="s">
        <v>486</v>
      </c>
      <c r="AU101" s="17" t="s">
        <v>81</v>
      </c>
      <c r="AY101" s="17" t="s">
        <v>215</v>
      </c>
      <c r="BE101" s="176">
        <f t="shared" si="4"/>
        <v>0</v>
      </c>
      <c r="BF101" s="176">
        <f t="shared" si="5"/>
        <v>0</v>
      </c>
      <c r="BG101" s="176">
        <f t="shared" si="6"/>
        <v>0</v>
      </c>
      <c r="BH101" s="176">
        <f t="shared" si="7"/>
        <v>0</v>
      </c>
      <c r="BI101" s="176">
        <f t="shared" si="8"/>
        <v>0</v>
      </c>
      <c r="BJ101" s="17" t="s">
        <v>9</v>
      </c>
      <c r="BK101" s="176">
        <f t="shared" si="9"/>
        <v>0</v>
      </c>
      <c r="BL101" s="17" t="s">
        <v>308</v>
      </c>
      <c r="BM101" s="17" t="s">
        <v>1974</v>
      </c>
    </row>
    <row r="102" spans="2:65" s="1" customFormat="1" ht="22.5" customHeight="1" x14ac:dyDescent="0.3">
      <c r="B102" s="164"/>
      <c r="C102" s="210" t="s">
        <v>359</v>
      </c>
      <c r="D102" s="210" t="s">
        <v>486</v>
      </c>
      <c r="E102" s="211" t="s">
        <v>1975</v>
      </c>
      <c r="F102" s="212" t="s">
        <v>1976</v>
      </c>
      <c r="G102" s="213" t="s">
        <v>311</v>
      </c>
      <c r="H102" s="214">
        <v>2</v>
      </c>
      <c r="I102" s="215"/>
      <c r="J102" s="216">
        <f t="shared" si="0"/>
        <v>0</v>
      </c>
      <c r="K102" s="212" t="s">
        <v>3</v>
      </c>
      <c r="L102" s="217"/>
      <c r="M102" s="218" t="s">
        <v>3</v>
      </c>
      <c r="N102" s="219" t="s">
        <v>44</v>
      </c>
      <c r="O102" s="35"/>
      <c r="P102" s="174">
        <f t="shared" si="1"/>
        <v>0</v>
      </c>
      <c r="Q102" s="174">
        <v>0</v>
      </c>
      <c r="R102" s="174">
        <f t="shared" si="2"/>
        <v>0</v>
      </c>
      <c r="S102" s="174">
        <v>0</v>
      </c>
      <c r="T102" s="175">
        <f t="shared" si="3"/>
        <v>0</v>
      </c>
      <c r="AR102" s="17" t="s">
        <v>417</v>
      </c>
      <c r="AT102" s="17" t="s">
        <v>486</v>
      </c>
      <c r="AU102" s="17" t="s">
        <v>81</v>
      </c>
      <c r="AY102" s="17" t="s">
        <v>215</v>
      </c>
      <c r="BE102" s="176">
        <f t="shared" si="4"/>
        <v>0</v>
      </c>
      <c r="BF102" s="176">
        <f t="shared" si="5"/>
        <v>0</v>
      </c>
      <c r="BG102" s="176">
        <f t="shared" si="6"/>
        <v>0</v>
      </c>
      <c r="BH102" s="176">
        <f t="shared" si="7"/>
        <v>0</v>
      </c>
      <c r="BI102" s="176">
        <f t="shared" si="8"/>
        <v>0</v>
      </c>
      <c r="BJ102" s="17" t="s">
        <v>9</v>
      </c>
      <c r="BK102" s="176">
        <f t="shared" si="9"/>
        <v>0</v>
      </c>
      <c r="BL102" s="17" t="s">
        <v>308</v>
      </c>
      <c r="BM102" s="17" t="s">
        <v>1977</v>
      </c>
    </row>
    <row r="103" spans="2:65" s="1" customFormat="1" ht="22.5" customHeight="1" x14ac:dyDescent="0.3">
      <c r="B103" s="164"/>
      <c r="C103" s="210" t="s">
        <v>366</v>
      </c>
      <c r="D103" s="210" t="s">
        <v>486</v>
      </c>
      <c r="E103" s="211" t="s">
        <v>1978</v>
      </c>
      <c r="F103" s="212" t="s">
        <v>1979</v>
      </c>
      <c r="G103" s="213" t="s">
        <v>311</v>
      </c>
      <c r="H103" s="214">
        <v>1</v>
      </c>
      <c r="I103" s="215"/>
      <c r="J103" s="216">
        <f t="shared" si="0"/>
        <v>0</v>
      </c>
      <c r="K103" s="212" t="s">
        <v>3</v>
      </c>
      <c r="L103" s="217"/>
      <c r="M103" s="218" t="s">
        <v>3</v>
      </c>
      <c r="N103" s="223" t="s">
        <v>44</v>
      </c>
      <c r="O103" s="224"/>
      <c r="P103" s="225">
        <f t="shared" si="1"/>
        <v>0</v>
      </c>
      <c r="Q103" s="225">
        <v>0</v>
      </c>
      <c r="R103" s="225">
        <f t="shared" si="2"/>
        <v>0</v>
      </c>
      <c r="S103" s="225">
        <v>0</v>
      </c>
      <c r="T103" s="226">
        <f t="shared" si="3"/>
        <v>0</v>
      </c>
      <c r="AR103" s="17" t="s">
        <v>417</v>
      </c>
      <c r="AT103" s="17" t="s">
        <v>486</v>
      </c>
      <c r="AU103" s="17" t="s">
        <v>81</v>
      </c>
      <c r="AY103" s="17" t="s">
        <v>215</v>
      </c>
      <c r="BE103" s="176">
        <f t="shared" si="4"/>
        <v>0</v>
      </c>
      <c r="BF103" s="176">
        <f t="shared" si="5"/>
        <v>0</v>
      </c>
      <c r="BG103" s="176">
        <f t="shared" si="6"/>
        <v>0</v>
      </c>
      <c r="BH103" s="176">
        <f t="shared" si="7"/>
        <v>0</v>
      </c>
      <c r="BI103" s="176">
        <f t="shared" si="8"/>
        <v>0</v>
      </c>
      <c r="BJ103" s="17" t="s">
        <v>9</v>
      </c>
      <c r="BK103" s="176">
        <f t="shared" si="9"/>
        <v>0</v>
      </c>
      <c r="BL103" s="17" t="s">
        <v>308</v>
      </c>
      <c r="BM103" s="17" t="s">
        <v>1980</v>
      </c>
    </row>
    <row r="104" spans="2:65" s="1" customFormat="1" ht="6.95" customHeight="1" x14ac:dyDescent="0.3">
      <c r="B104" s="49"/>
      <c r="C104" s="50"/>
      <c r="D104" s="50"/>
      <c r="E104" s="50"/>
      <c r="F104" s="50"/>
      <c r="G104" s="50"/>
      <c r="H104" s="50"/>
      <c r="I104" s="117"/>
      <c r="J104" s="50"/>
      <c r="K104" s="50"/>
      <c r="L104" s="34"/>
    </row>
  </sheetData>
  <autoFilter ref="C77:K7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33"/>
      <c r="C1" s="233"/>
      <c r="D1" s="232" t="s">
        <v>1</v>
      </c>
      <c r="E1" s="233"/>
      <c r="F1" s="234" t="s">
        <v>2052</v>
      </c>
      <c r="G1" s="357" t="s">
        <v>2053</v>
      </c>
      <c r="H1" s="357"/>
      <c r="I1" s="239"/>
      <c r="J1" s="234" t="s">
        <v>2054</v>
      </c>
      <c r="K1" s="232" t="s">
        <v>96</v>
      </c>
      <c r="L1" s="234" t="s">
        <v>2055</v>
      </c>
      <c r="M1" s="234"/>
      <c r="N1" s="234"/>
      <c r="O1" s="234"/>
      <c r="P1" s="234"/>
      <c r="Q1" s="234"/>
      <c r="R1" s="234"/>
      <c r="S1" s="234"/>
      <c r="T1" s="234"/>
      <c r="U1" s="230"/>
      <c r="V1" s="23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21" t="s">
        <v>6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93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81</v>
      </c>
    </row>
    <row r="4" spans="1:70" ht="36.950000000000003" customHeight="1" x14ac:dyDescent="0.3">
      <c r="B4" s="21"/>
      <c r="C4" s="22"/>
      <c r="D4" s="23" t="s">
        <v>103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ht="15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358" t="str">
        <f>'Rekapitulace stavby'!K6</f>
        <v>Rekonstrukce školy J.A.Komenského pro účely MÚ ve D.K.n.L.</v>
      </c>
      <c r="F7" s="349"/>
      <c r="G7" s="349"/>
      <c r="H7" s="349"/>
      <c r="I7" s="94"/>
      <c r="J7" s="22"/>
      <c r="K7" s="24"/>
    </row>
    <row r="8" spans="1:70" s="1" customFormat="1" ht="15" x14ac:dyDescent="0.3">
      <c r="B8" s="34"/>
      <c r="C8" s="35"/>
      <c r="D8" s="30" t="s">
        <v>115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359" t="s">
        <v>1981</v>
      </c>
      <c r="F9" s="334"/>
      <c r="G9" s="334"/>
      <c r="H9" s="334"/>
      <c r="I9" s="9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10.08.2016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352" t="s">
        <v>3</v>
      </c>
      <c r="F24" s="360"/>
      <c r="G24" s="360"/>
      <c r="H24" s="360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39</v>
      </c>
      <c r="E27" s="35"/>
      <c r="F27" s="35"/>
      <c r="G27" s="35"/>
      <c r="H27" s="35"/>
      <c r="I27" s="95"/>
      <c r="J27" s="106">
        <f>ROUND(J79,0)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41</v>
      </c>
      <c r="G29" s="35"/>
      <c r="H29" s="35"/>
      <c r="I29" s="107" t="s">
        <v>40</v>
      </c>
      <c r="J29" s="39" t="s">
        <v>42</v>
      </c>
      <c r="K29" s="38"/>
    </row>
    <row r="30" spans="2:11" s="1" customFormat="1" ht="14.45" customHeight="1" x14ac:dyDescent="0.3">
      <c r="B30" s="34"/>
      <c r="C30" s="35"/>
      <c r="D30" s="42" t="s">
        <v>43</v>
      </c>
      <c r="E30" s="42" t="s">
        <v>44</v>
      </c>
      <c r="F30" s="108">
        <f>ROUND(SUM(BE79:BE84), 0)</f>
        <v>0</v>
      </c>
      <c r="G30" s="35"/>
      <c r="H30" s="35"/>
      <c r="I30" s="109">
        <v>0.21</v>
      </c>
      <c r="J30" s="108">
        <f>ROUND(ROUND((SUM(BE79:BE84)),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45</v>
      </c>
      <c r="F31" s="108">
        <f>ROUND(SUM(BF79:BF84), 0)</f>
        <v>0</v>
      </c>
      <c r="G31" s="35"/>
      <c r="H31" s="35"/>
      <c r="I31" s="109">
        <v>0.15</v>
      </c>
      <c r="J31" s="108">
        <f>ROUND(ROUND((SUM(BF79:BF84)),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46</v>
      </c>
      <c r="F32" s="108">
        <f>ROUND(SUM(BG79:BG84),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47</v>
      </c>
      <c r="F33" s="108">
        <f>ROUND(SUM(BH79:BH84),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48</v>
      </c>
      <c r="F34" s="108">
        <f>ROUND(SUM(BI79:BI84),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49</v>
      </c>
      <c r="E36" s="64"/>
      <c r="F36" s="64"/>
      <c r="G36" s="112" t="s">
        <v>50</v>
      </c>
      <c r="H36" s="113" t="s">
        <v>51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170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358" t="str">
        <f>E7</f>
        <v>Rekonstrukce školy J.A.Komenského pro účely MÚ ve D.K.n.L.</v>
      </c>
      <c r="F45" s="334"/>
      <c r="G45" s="334"/>
      <c r="H45" s="334"/>
      <c r="I45" s="95"/>
      <c r="J45" s="35"/>
      <c r="K45" s="38"/>
    </row>
    <row r="46" spans="2:11" s="1" customFormat="1" ht="14.45" customHeight="1" x14ac:dyDescent="0.3">
      <c r="B46" s="34"/>
      <c r="C46" s="30" t="s">
        <v>115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359" t="str">
        <f>E9</f>
        <v>1e - Elektroinstalace</v>
      </c>
      <c r="F47" s="334"/>
      <c r="G47" s="334"/>
      <c r="H47" s="334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Dvůr Králové nad Labem</v>
      </c>
      <c r="G49" s="35"/>
      <c r="H49" s="35"/>
      <c r="I49" s="96" t="s">
        <v>24</v>
      </c>
      <c r="J49" s="97" t="str">
        <f>IF(J12="","",J12)</f>
        <v>10.08.2016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ht="15" x14ac:dyDescent="0.3">
      <c r="B51" s="34"/>
      <c r="C51" s="30" t="s">
        <v>28</v>
      </c>
      <c r="D51" s="35"/>
      <c r="E51" s="35"/>
      <c r="F51" s="28" t="str">
        <f>E15</f>
        <v>Město Dvůr Králové n.L., nám. TGM 38</v>
      </c>
      <c r="G51" s="35"/>
      <c r="H51" s="35"/>
      <c r="I51" s="96" t="s">
        <v>34</v>
      </c>
      <c r="J51" s="28" t="str">
        <f>E21</f>
        <v>Projektis spol. s r.o., Legionářská 562, D.K.n.L.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171</v>
      </c>
      <c r="D54" s="110"/>
      <c r="E54" s="110"/>
      <c r="F54" s="110"/>
      <c r="G54" s="110"/>
      <c r="H54" s="110"/>
      <c r="I54" s="121"/>
      <c r="J54" s="122" t="s">
        <v>172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173</v>
      </c>
      <c r="D56" s="35"/>
      <c r="E56" s="35"/>
      <c r="F56" s="35"/>
      <c r="G56" s="35"/>
      <c r="H56" s="35"/>
      <c r="I56" s="95"/>
      <c r="J56" s="106">
        <f>J79</f>
        <v>0</v>
      </c>
      <c r="K56" s="38"/>
      <c r="AU56" s="17" t="s">
        <v>174</v>
      </c>
    </row>
    <row r="57" spans="2:47" s="7" customFormat="1" ht="24.95" customHeight="1" x14ac:dyDescent="0.3">
      <c r="B57" s="125"/>
      <c r="C57" s="126"/>
      <c r="D57" s="127" t="s">
        <v>1982</v>
      </c>
      <c r="E57" s="128"/>
      <c r="F57" s="128"/>
      <c r="G57" s="128"/>
      <c r="H57" s="128"/>
      <c r="I57" s="129"/>
      <c r="J57" s="130">
        <f>J80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1983</v>
      </c>
      <c r="E58" s="135"/>
      <c r="F58" s="135"/>
      <c r="G58" s="135"/>
      <c r="H58" s="135"/>
      <c r="I58" s="136"/>
      <c r="J58" s="137">
        <f>J81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1984</v>
      </c>
      <c r="E59" s="135"/>
      <c r="F59" s="135"/>
      <c r="G59" s="135"/>
      <c r="H59" s="135"/>
      <c r="I59" s="136"/>
      <c r="J59" s="137">
        <f>J83</f>
        <v>0</v>
      </c>
      <c r="K59" s="138"/>
    </row>
    <row r="60" spans="2:47" s="1" customFormat="1" ht="21.75" customHeight="1" x14ac:dyDescent="0.3">
      <c r="B60" s="34"/>
      <c r="C60" s="35"/>
      <c r="D60" s="35"/>
      <c r="E60" s="35"/>
      <c r="F60" s="35"/>
      <c r="G60" s="35"/>
      <c r="H60" s="35"/>
      <c r="I60" s="95"/>
      <c r="J60" s="35"/>
      <c r="K60" s="38"/>
    </row>
    <row r="61" spans="2:47" s="1" customFormat="1" ht="6.95" customHeight="1" x14ac:dyDescent="0.3">
      <c r="B61" s="49"/>
      <c r="C61" s="50"/>
      <c r="D61" s="50"/>
      <c r="E61" s="50"/>
      <c r="F61" s="50"/>
      <c r="G61" s="50"/>
      <c r="H61" s="50"/>
      <c r="I61" s="117"/>
      <c r="J61" s="50"/>
      <c r="K61" s="51"/>
    </row>
    <row r="65" spans="2:63" s="1" customFormat="1" ht="6.95" customHeight="1" x14ac:dyDescent="0.3">
      <c r="B65" s="52"/>
      <c r="C65" s="53"/>
      <c r="D65" s="53"/>
      <c r="E65" s="53"/>
      <c r="F65" s="53"/>
      <c r="G65" s="53"/>
      <c r="H65" s="53"/>
      <c r="I65" s="118"/>
      <c r="J65" s="53"/>
      <c r="K65" s="53"/>
      <c r="L65" s="34"/>
    </row>
    <row r="66" spans="2:63" s="1" customFormat="1" ht="36.950000000000003" customHeight="1" x14ac:dyDescent="0.3">
      <c r="B66" s="34"/>
      <c r="C66" s="54" t="s">
        <v>199</v>
      </c>
      <c r="L66" s="34"/>
    </row>
    <row r="67" spans="2:63" s="1" customFormat="1" ht="6.95" customHeight="1" x14ac:dyDescent="0.3">
      <c r="B67" s="34"/>
      <c r="L67" s="34"/>
    </row>
    <row r="68" spans="2:63" s="1" customFormat="1" ht="14.45" customHeight="1" x14ac:dyDescent="0.3">
      <c r="B68" s="34"/>
      <c r="C68" s="56" t="s">
        <v>18</v>
      </c>
      <c r="L68" s="34"/>
    </row>
    <row r="69" spans="2:63" s="1" customFormat="1" ht="22.5" customHeight="1" x14ac:dyDescent="0.3">
      <c r="B69" s="34"/>
      <c r="E69" s="356" t="str">
        <f>E7</f>
        <v>Rekonstrukce školy J.A.Komenského pro účely MÚ ve D.K.n.L.</v>
      </c>
      <c r="F69" s="329"/>
      <c r="G69" s="329"/>
      <c r="H69" s="329"/>
      <c r="L69" s="34"/>
    </row>
    <row r="70" spans="2:63" s="1" customFormat="1" ht="14.45" customHeight="1" x14ac:dyDescent="0.3">
      <c r="B70" s="34"/>
      <c r="C70" s="56" t="s">
        <v>115</v>
      </c>
      <c r="L70" s="34"/>
    </row>
    <row r="71" spans="2:63" s="1" customFormat="1" ht="23.25" customHeight="1" x14ac:dyDescent="0.3">
      <c r="B71" s="34"/>
      <c r="E71" s="326" t="str">
        <f>E9</f>
        <v>1e - Elektroinstalace</v>
      </c>
      <c r="F71" s="329"/>
      <c r="G71" s="329"/>
      <c r="H71" s="329"/>
      <c r="L71" s="34"/>
    </row>
    <row r="72" spans="2:63" s="1" customFormat="1" ht="6.95" customHeight="1" x14ac:dyDescent="0.3">
      <c r="B72" s="34"/>
      <c r="L72" s="34"/>
    </row>
    <row r="73" spans="2:63" s="1" customFormat="1" ht="18" customHeight="1" x14ac:dyDescent="0.3">
      <c r="B73" s="34"/>
      <c r="C73" s="56" t="s">
        <v>22</v>
      </c>
      <c r="F73" s="139" t="str">
        <f>F12</f>
        <v>Dvůr Králové nad Labem</v>
      </c>
      <c r="I73" s="140" t="s">
        <v>24</v>
      </c>
      <c r="J73" s="60" t="str">
        <f>IF(J12="","",J12)</f>
        <v>10.08.2016</v>
      </c>
      <c r="L73" s="34"/>
    </row>
    <row r="74" spans="2:63" s="1" customFormat="1" ht="6.95" customHeight="1" x14ac:dyDescent="0.3">
      <c r="B74" s="34"/>
      <c r="L74" s="34"/>
    </row>
    <row r="75" spans="2:63" s="1" customFormat="1" ht="15" x14ac:dyDescent="0.3">
      <c r="B75" s="34"/>
      <c r="C75" s="56" t="s">
        <v>28</v>
      </c>
      <c r="F75" s="139" t="str">
        <f>E15</f>
        <v>Město Dvůr Králové n.L., nám. TGM 38</v>
      </c>
      <c r="I75" s="140" t="s">
        <v>34</v>
      </c>
      <c r="J75" s="139" t="str">
        <f>E21</f>
        <v>Projektis spol. s r.o., Legionářská 562, D.K.n.L.</v>
      </c>
      <c r="L75" s="34"/>
    </row>
    <row r="76" spans="2:63" s="1" customFormat="1" ht="14.45" customHeight="1" x14ac:dyDescent="0.3">
      <c r="B76" s="34"/>
      <c r="C76" s="56" t="s">
        <v>32</v>
      </c>
      <c r="F76" s="139" t="str">
        <f>IF(E18="","",E18)</f>
        <v/>
      </c>
      <c r="L76" s="34"/>
    </row>
    <row r="77" spans="2:63" s="1" customFormat="1" ht="10.35" customHeight="1" x14ac:dyDescent="0.3">
      <c r="B77" s="34"/>
      <c r="L77" s="34"/>
    </row>
    <row r="78" spans="2:63" s="9" customFormat="1" ht="29.25" customHeight="1" x14ac:dyDescent="0.3">
      <c r="B78" s="141"/>
      <c r="C78" s="142" t="s">
        <v>200</v>
      </c>
      <c r="D78" s="143" t="s">
        <v>58</v>
      </c>
      <c r="E78" s="143" t="s">
        <v>54</v>
      </c>
      <c r="F78" s="143" t="s">
        <v>201</v>
      </c>
      <c r="G78" s="143" t="s">
        <v>202</v>
      </c>
      <c r="H78" s="143" t="s">
        <v>203</v>
      </c>
      <c r="I78" s="144" t="s">
        <v>204</v>
      </c>
      <c r="J78" s="143" t="s">
        <v>172</v>
      </c>
      <c r="K78" s="145" t="s">
        <v>205</v>
      </c>
      <c r="L78" s="141"/>
      <c r="M78" s="66" t="s">
        <v>206</v>
      </c>
      <c r="N78" s="67" t="s">
        <v>43</v>
      </c>
      <c r="O78" s="67" t="s">
        <v>207</v>
      </c>
      <c r="P78" s="67" t="s">
        <v>208</v>
      </c>
      <c r="Q78" s="67" t="s">
        <v>209</v>
      </c>
      <c r="R78" s="67" t="s">
        <v>210</v>
      </c>
      <c r="S78" s="67" t="s">
        <v>211</v>
      </c>
      <c r="T78" s="68" t="s">
        <v>212</v>
      </c>
    </row>
    <row r="79" spans="2:63" s="1" customFormat="1" ht="29.25" customHeight="1" x14ac:dyDescent="0.35">
      <c r="B79" s="34"/>
      <c r="C79" s="70" t="s">
        <v>173</v>
      </c>
      <c r="J79" s="146">
        <f>BK79</f>
        <v>0</v>
      </c>
      <c r="L79" s="34"/>
      <c r="M79" s="69"/>
      <c r="N79" s="61"/>
      <c r="O79" s="61"/>
      <c r="P79" s="147">
        <f>P80</f>
        <v>0</v>
      </c>
      <c r="Q79" s="61"/>
      <c r="R79" s="147">
        <f>R80</f>
        <v>0</v>
      </c>
      <c r="S79" s="61"/>
      <c r="T79" s="148">
        <f>T80</f>
        <v>0</v>
      </c>
      <c r="AT79" s="17" t="s">
        <v>72</v>
      </c>
      <c r="AU79" s="17" t="s">
        <v>174</v>
      </c>
      <c r="BK79" s="149">
        <f>BK80</f>
        <v>0</v>
      </c>
    </row>
    <row r="80" spans="2:63" s="10" customFormat="1" ht="37.35" customHeight="1" x14ac:dyDescent="0.35">
      <c r="B80" s="150"/>
      <c r="D80" s="151" t="s">
        <v>72</v>
      </c>
      <c r="E80" s="152" t="s">
        <v>486</v>
      </c>
      <c r="F80" s="152" t="s">
        <v>1985</v>
      </c>
      <c r="I80" s="153"/>
      <c r="J80" s="154">
        <f>BK80</f>
        <v>0</v>
      </c>
      <c r="L80" s="150"/>
      <c r="M80" s="155"/>
      <c r="N80" s="156"/>
      <c r="O80" s="156"/>
      <c r="P80" s="157">
        <f>P81+P83</f>
        <v>0</v>
      </c>
      <c r="Q80" s="156"/>
      <c r="R80" s="157">
        <f>R81+R83</f>
        <v>0</v>
      </c>
      <c r="S80" s="156"/>
      <c r="T80" s="158">
        <f>T81+T83</f>
        <v>0</v>
      </c>
      <c r="AR80" s="151" t="s">
        <v>229</v>
      </c>
      <c r="AT80" s="159" t="s">
        <v>72</v>
      </c>
      <c r="AU80" s="159" t="s">
        <v>73</v>
      </c>
      <c r="AY80" s="151" t="s">
        <v>215</v>
      </c>
      <c r="BK80" s="160">
        <f>BK81+BK83</f>
        <v>0</v>
      </c>
    </row>
    <row r="81" spans="2:65" s="10" customFormat="1" ht="19.899999999999999" customHeight="1" x14ac:dyDescent="0.3">
      <c r="B81" s="150"/>
      <c r="D81" s="161" t="s">
        <v>72</v>
      </c>
      <c r="E81" s="162" t="s">
        <v>1986</v>
      </c>
      <c r="F81" s="162" t="s">
        <v>1987</v>
      </c>
      <c r="I81" s="153"/>
      <c r="J81" s="163">
        <f>BK81</f>
        <v>0</v>
      </c>
      <c r="L81" s="150"/>
      <c r="M81" s="155"/>
      <c r="N81" s="156"/>
      <c r="O81" s="156"/>
      <c r="P81" s="157">
        <f>P82</f>
        <v>0</v>
      </c>
      <c r="Q81" s="156"/>
      <c r="R81" s="157">
        <f>R82</f>
        <v>0</v>
      </c>
      <c r="S81" s="156"/>
      <c r="T81" s="158">
        <f>T82</f>
        <v>0</v>
      </c>
      <c r="AR81" s="151" t="s">
        <v>229</v>
      </c>
      <c r="AT81" s="159" t="s">
        <v>72</v>
      </c>
      <c r="AU81" s="159" t="s">
        <v>9</v>
      </c>
      <c r="AY81" s="151" t="s">
        <v>215</v>
      </c>
      <c r="BK81" s="160">
        <f>BK82</f>
        <v>0</v>
      </c>
    </row>
    <row r="82" spans="2:65" s="1" customFormat="1" ht="22.5" customHeight="1" x14ac:dyDescent="0.3">
      <c r="B82" s="164"/>
      <c r="C82" s="210" t="s">
        <v>9</v>
      </c>
      <c r="D82" s="210" t="s">
        <v>486</v>
      </c>
      <c r="E82" s="211" t="s">
        <v>1988</v>
      </c>
      <c r="F82" s="212" t="s">
        <v>1989</v>
      </c>
      <c r="G82" s="213" t="s">
        <v>1558</v>
      </c>
      <c r="H82" s="214">
        <v>1</v>
      </c>
      <c r="I82" s="215"/>
      <c r="J82" s="216">
        <f>ROUND(I82*H82,0)</f>
        <v>0</v>
      </c>
      <c r="K82" s="212" t="s">
        <v>3</v>
      </c>
      <c r="L82" s="217"/>
      <c r="M82" s="218" t="s">
        <v>3</v>
      </c>
      <c r="N82" s="219" t="s">
        <v>44</v>
      </c>
      <c r="O82" s="35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AR82" s="17" t="s">
        <v>1990</v>
      </c>
      <c r="AT82" s="17" t="s">
        <v>486</v>
      </c>
      <c r="AU82" s="17" t="s">
        <v>81</v>
      </c>
      <c r="AY82" s="17" t="s">
        <v>215</v>
      </c>
      <c r="BE82" s="176">
        <f>IF(N82="základní",J82,0)</f>
        <v>0</v>
      </c>
      <c r="BF82" s="176">
        <f>IF(N82="snížená",J82,0)</f>
        <v>0</v>
      </c>
      <c r="BG82" s="176">
        <f>IF(N82="zákl. přenesená",J82,0)</f>
        <v>0</v>
      </c>
      <c r="BH82" s="176">
        <f>IF(N82="sníž. přenesená",J82,0)</f>
        <v>0</v>
      </c>
      <c r="BI82" s="176">
        <f>IF(N82="nulová",J82,0)</f>
        <v>0</v>
      </c>
      <c r="BJ82" s="17" t="s">
        <v>9</v>
      </c>
      <c r="BK82" s="176">
        <f>ROUND(I82*H82,0)</f>
        <v>0</v>
      </c>
      <c r="BL82" s="17" t="s">
        <v>643</v>
      </c>
      <c r="BM82" s="17" t="s">
        <v>1991</v>
      </c>
    </row>
    <row r="83" spans="2:65" s="10" customFormat="1" ht="29.85" customHeight="1" x14ac:dyDescent="0.3">
      <c r="B83" s="150"/>
      <c r="D83" s="161" t="s">
        <v>72</v>
      </c>
      <c r="E83" s="162" t="s">
        <v>1992</v>
      </c>
      <c r="F83" s="162" t="s">
        <v>1993</v>
      </c>
      <c r="I83" s="153"/>
      <c r="J83" s="163">
        <f>BK83</f>
        <v>0</v>
      </c>
      <c r="L83" s="150"/>
      <c r="M83" s="155"/>
      <c r="N83" s="156"/>
      <c r="O83" s="156"/>
      <c r="P83" s="157">
        <f>P84</f>
        <v>0</v>
      </c>
      <c r="Q83" s="156"/>
      <c r="R83" s="157">
        <f>R84</f>
        <v>0</v>
      </c>
      <c r="S83" s="156"/>
      <c r="T83" s="158">
        <f>T84</f>
        <v>0</v>
      </c>
      <c r="AR83" s="151" t="s">
        <v>229</v>
      </c>
      <c r="AT83" s="159" t="s">
        <v>72</v>
      </c>
      <c r="AU83" s="159" t="s">
        <v>9</v>
      </c>
      <c r="AY83" s="151" t="s">
        <v>215</v>
      </c>
      <c r="BK83" s="160">
        <f>BK84</f>
        <v>0</v>
      </c>
    </row>
    <row r="84" spans="2:65" s="1" customFormat="1" ht="22.5" customHeight="1" x14ac:dyDescent="0.3">
      <c r="B84" s="164"/>
      <c r="C84" s="210" t="s">
        <v>81</v>
      </c>
      <c r="D84" s="210" t="s">
        <v>486</v>
      </c>
      <c r="E84" s="211" t="s">
        <v>1994</v>
      </c>
      <c r="F84" s="212" t="s">
        <v>1995</v>
      </c>
      <c r="G84" s="213" t="s">
        <v>1558</v>
      </c>
      <c r="H84" s="214">
        <v>1</v>
      </c>
      <c r="I84" s="215"/>
      <c r="J84" s="216">
        <f>ROUND(I84*H84,0)</f>
        <v>0</v>
      </c>
      <c r="K84" s="212" t="s">
        <v>3</v>
      </c>
      <c r="L84" s="217"/>
      <c r="M84" s="218" t="s">
        <v>3</v>
      </c>
      <c r="N84" s="223" t="s">
        <v>44</v>
      </c>
      <c r="O84" s="224"/>
      <c r="P84" s="225">
        <f>O84*H84</f>
        <v>0</v>
      </c>
      <c r="Q84" s="225">
        <v>0</v>
      </c>
      <c r="R84" s="225">
        <f>Q84*H84</f>
        <v>0</v>
      </c>
      <c r="S84" s="225">
        <v>0</v>
      </c>
      <c r="T84" s="226">
        <f>S84*H84</f>
        <v>0</v>
      </c>
      <c r="AR84" s="17" t="s">
        <v>1990</v>
      </c>
      <c r="AT84" s="17" t="s">
        <v>486</v>
      </c>
      <c r="AU84" s="17" t="s">
        <v>81</v>
      </c>
      <c r="AY84" s="17" t="s">
        <v>215</v>
      </c>
      <c r="BE84" s="176">
        <f>IF(N84="základní",J84,0)</f>
        <v>0</v>
      </c>
      <c r="BF84" s="176">
        <f>IF(N84="snížená",J84,0)</f>
        <v>0</v>
      </c>
      <c r="BG84" s="176">
        <f>IF(N84="zákl. přenesená",J84,0)</f>
        <v>0</v>
      </c>
      <c r="BH84" s="176">
        <f>IF(N84="sníž. přenesená",J84,0)</f>
        <v>0</v>
      </c>
      <c r="BI84" s="176">
        <f>IF(N84="nulová",J84,0)</f>
        <v>0</v>
      </c>
      <c r="BJ84" s="17" t="s">
        <v>9</v>
      </c>
      <c r="BK84" s="176">
        <f>ROUND(I84*H84,0)</f>
        <v>0</v>
      </c>
      <c r="BL84" s="17" t="s">
        <v>643</v>
      </c>
      <c r="BM84" s="17" t="s">
        <v>1996</v>
      </c>
    </row>
    <row r="85" spans="2:65" s="1" customFormat="1" ht="6.95" customHeight="1" x14ac:dyDescent="0.3">
      <c r="B85" s="49"/>
      <c r="C85" s="50"/>
      <c r="D85" s="50"/>
      <c r="E85" s="50"/>
      <c r="F85" s="50"/>
      <c r="G85" s="50"/>
      <c r="H85" s="50"/>
      <c r="I85" s="117"/>
      <c r="J85" s="50"/>
      <c r="K85" s="50"/>
      <c r="L85" s="34"/>
    </row>
  </sheetData>
  <autoFilter ref="C78:K78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33"/>
      <c r="C1" s="233"/>
      <c r="D1" s="232" t="s">
        <v>1</v>
      </c>
      <c r="E1" s="233"/>
      <c r="F1" s="234" t="s">
        <v>2052</v>
      </c>
      <c r="G1" s="357" t="s">
        <v>2053</v>
      </c>
      <c r="H1" s="357"/>
      <c r="I1" s="239"/>
      <c r="J1" s="234" t="s">
        <v>2054</v>
      </c>
      <c r="K1" s="232" t="s">
        <v>96</v>
      </c>
      <c r="L1" s="234" t="s">
        <v>2055</v>
      </c>
      <c r="M1" s="234"/>
      <c r="N1" s="234"/>
      <c r="O1" s="234"/>
      <c r="P1" s="234"/>
      <c r="Q1" s="234"/>
      <c r="R1" s="234"/>
      <c r="S1" s="234"/>
      <c r="T1" s="234"/>
      <c r="U1" s="230"/>
      <c r="V1" s="23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21" t="s">
        <v>6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7" t="s">
        <v>95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81</v>
      </c>
    </row>
    <row r="4" spans="1:70" ht="36.950000000000003" customHeight="1" x14ac:dyDescent="0.3">
      <c r="B4" s="21"/>
      <c r="C4" s="22"/>
      <c r="D4" s="23" t="s">
        <v>103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ht="15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358" t="str">
        <f>'Rekapitulace stavby'!K6</f>
        <v>Rekonstrukce školy J.A.Komenského pro účely MÚ ve D.K.n.L.</v>
      </c>
      <c r="F7" s="349"/>
      <c r="G7" s="349"/>
      <c r="H7" s="349"/>
      <c r="I7" s="94"/>
      <c r="J7" s="22"/>
      <c r="K7" s="24"/>
    </row>
    <row r="8" spans="1:70" s="1" customFormat="1" ht="15" x14ac:dyDescent="0.3">
      <c r="B8" s="34"/>
      <c r="C8" s="35"/>
      <c r="D8" s="30" t="s">
        <v>115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359" t="s">
        <v>1997</v>
      </c>
      <c r="F9" s="334"/>
      <c r="G9" s="334"/>
      <c r="H9" s="334"/>
      <c r="I9" s="9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10.08.2016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352" t="s">
        <v>3</v>
      </c>
      <c r="F24" s="360"/>
      <c r="G24" s="360"/>
      <c r="H24" s="360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39</v>
      </c>
      <c r="E27" s="35"/>
      <c r="F27" s="35"/>
      <c r="G27" s="35"/>
      <c r="H27" s="35"/>
      <c r="I27" s="95"/>
      <c r="J27" s="106">
        <f>ROUND(J86,0)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41</v>
      </c>
      <c r="G29" s="35"/>
      <c r="H29" s="35"/>
      <c r="I29" s="107" t="s">
        <v>40</v>
      </c>
      <c r="J29" s="39" t="s">
        <v>42</v>
      </c>
      <c r="K29" s="38"/>
    </row>
    <row r="30" spans="2:11" s="1" customFormat="1" ht="14.45" customHeight="1" x14ac:dyDescent="0.3">
      <c r="B30" s="34"/>
      <c r="C30" s="35"/>
      <c r="D30" s="42" t="s">
        <v>43</v>
      </c>
      <c r="E30" s="42" t="s">
        <v>44</v>
      </c>
      <c r="F30" s="108">
        <f>ROUND(SUM(BE86:BE105), 0)</f>
        <v>0</v>
      </c>
      <c r="G30" s="35"/>
      <c r="H30" s="35"/>
      <c r="I30" s="109">
        <v>0.21</v>
      </c>
      <c r="J30" s="108">
        <f>ROUND(ROUND((SUM(BE86:BE105)),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45</v>
      </c>
      <c r="F31" s="108">
        <f>ROUND(SUM(BF86:BF105), 0)</f>
        <v>0</v>
      </c>
      <c r="G31" s="35"/>
      <c r="H31" s="35"/>
      <c r="I31" s="109">
        <v>0.15</v>
      </c>
      <c r="J31" s="108">
        <f>ROUND(ROUND((SUM(BF86:BF105)),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46</v>
      </c>
      <c r="F32" s="108">
        <f>ROUND(SUM(BG86:BG105),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47</v>
      </c>
      <c r="F33" s="108">
        <f>ROUND(SUM(BH86:BH105),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48</v>
      </c>
      <c r="F34" s="108">
        <f>ROUND(SUM(BI86:BI105),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49</v>
      </c>
      <c r="E36" s="64"/>
      <c r="F36" s="64"/>
      <c r="G36" s="112" t="s">
        <v>50</v>
      </c>
      <c r="H36" s="113" t="s">
        <v>51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170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358" t="str">
        <f>E7</f>
        <v>Rekonstrukce školy J.A.Komenského pro účely MÚ ve D.K.n.L.</v>
      </c>
      <c r="F45" s="334"/>
      <c r="G45" s="334"/>
      <c r="H45" s="334"/>
      <c r="I45" s="95"/>
      <c r="J45" s="35"/>
      <c r="K45" s="38"/>
    </row>
    <row r="46" spans="2:11" s="1" customFormat="1" ht="14.45" customHeight="1" x14ac:dyDescent="0.3">
      <c r="B46" s="34"/>
      <c r="C46" s="30" t="s">
        <v>115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359" t="str">
        <f>E9</f>
        <v>2 - Ostatní a vedlejší náklady</v>
      </c>
      <c r="F47" s="334"/>
      <c r="G47" s="334"/>
      <c r="H47" s="334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Dvůr Králové nad Labem</v>
      </c>
      <c r="G49" s="35"/>
      <c r="H49" s="35"/>
      <c r="I49" s="96" t="s">
        <v>24</v>
      </c>
      <c r="J49" s="97" t="str">
        <f>IF(J12="","",J12)</f>
        <v>10.08.2016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ht="15" x14ac:dyDescent="0.3">
      <c r="B51" s="34"/>
      <c r="C51" s="30" t="s">
        <v>28</v>
      </c>
      <c r="D51" s="35"/>
      <c r="E51" s="35"/>
      <c r="F51" s="28" t="str">
        <f>E15</f>
        <v>Město Dvůr Králové n.L., nám. TGM 38</v>
      </c>
      <c r="G51" s="35"/>
      <c r="H51" s="35"/>
      <c r="I51" s="96" t="s">
        <v>34</v>
      </c>
      <c r="J51" s="28" t="str">
        <f>E21</f>
        <v>Projektis spol. s r.o., Legionářská 562, D.K.n.L.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171</v>
      </c>
      <c r="D54" s="110"/>
      <c r="E54" s="110"/>
      <c r="F54" s="110"/>
      <c r="G54" s="110"/>
      <c r="H54" s="110"/>
      <c r="I54" s="121"/>
      <c r="J54" s="122" t="s">
        <v>172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173</v>
      </c>
      <c r="D56" s="35"/>
      <c r="E56" s="35"/>
      <c r="F56" s="35"/>
      <c r="G56" s="35"/>
      <c r="H56" s="35"/>
      <c r="I56" s="95"/>
      <c r="J56" s="106">
        <f>J86</f>
        <v>0</v>
      </c>
      <c r="K56" s="38"/>
      <c r="AU56" s="17" t="s">
        <v>174</v>
      </c>
    </row>
    <row r="57" spans="2:47" s="7" customFormat="1" ht="24.95" customHeight="1" x14ac:dyDescent="0.3">
      <c r="B57" s="125"/>
      <c r="C57" s="126"/>
      <c r="D57" s="127" t="s">
        <v>1998</v>
      </c>
      <c r="E57" s="128"/>
      <c r="F57" s="128"/>
      <c r="G57" s="128"/>
      <c r="H57" s="128"/>
      <c r="I57" s="129"/>
      <c r="J57" s="130">
        <f>J87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1999</v>
      </c>
      <c r="E58" s="135"/>
      <c r="F58" s="135"/>
      <c r="G58" s="135"/>
      <c r="H58" s="135"/>
      <c r="I58" s="136"/>
      <c r="J58" s="137">
        <f>J88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2000</v>
      </c>
      <c r="E59" s="135"/>
      <c r="F59" s="135"/>
      <c r="G59" s="135"/>
      <c r="H59" s="135"/>
      <c r="I59" s="136"/>
      <c r="J59" s="137">
        <f>J90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2001</v>
      </c>
      <c r="E60" s="135"/>
      <c r="F60" s="135"/>
      <c r="G60" s="135"/>
      <c r="H60" s="135"/>
      <c r="I60" s="136"/>
      <c r="J60" s="137">
        <f>J92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2002</v>
      </c>
      <c r="E61" s="135"/>
      <c r="F61" s="135"/>
      <c r="G61" s="135"/>
      <c r="H61" s="135"/>
      <c r="I61" s="136"/>
      <c r="J61" s="137">
        <f>J94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2003</v>
      </c>
      <c r="E62" s="135"/>
      <c r="F62" s="135"/>
      <c r="G62" s="135"/>
      <c r="H62" s="135"/>
      <c r="I62" s="136"/>
      <c r="J62" s="137">
        <f>J96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2004</v>
      </c>
      <c r="E63" s="135"/>
      <c r="F63" s="135"/>
      <c r="G63" s="135"/>
      <c r="H63" s="135"/>
      <c r="I63" s="136"/>
      <c r="J63" s="137">
        <f>J98</f>
        <v>0</v>
      </c>
      <c r="K63" s="138"/>
    </row>
    <row r="64" spans="2:47" s="8" customFormat="1" ht="19.899999999999999" customHeight="1" x14ac:dyDescent="0.3">
      <c r="B64" s="132"/>
      <c r="C64" s="133"/>
      <c r="D64" s="134" t="s">
        <v>2005</v>
      </c>
      <c r="E64" s="135"/>
      <c r="F64" s="135"/>
      <c r="G64" s="135"/>
      <c r="H64" s="135"/>
      <c r="I64" s="136"/>
      <c r="J64" s="137">
        <f>J100</f>
        <v>0</v>
      </c>
      <c r="K64" s="138"/>
    </row>
    <row r="65" spans="2:12" s="8" customFormat="1" ht="19.899999999999999" customHeight="1" x14ac:dyDescent="0.3">
      <c r="B65" s="132"/>
      <c r="C65" s="133"/>
      <c r="D65" s="134" t="s">
        <v>2006</v>
      </c>
      <c r="E65" s="135"/>
      <c r="F65" s="135"/>
      <c r="G65" s="135"/>
      <c r="H65" s="135"/>
      <c r="I65" s="136"/>
      <c r="J65" s="137">
        <f>J102</f>
        <v>0</v>
      </c>
      <c r="K65" s="138"/>
    </row>
    <row r="66" spans="2:12" s="8" customFormat="1" ht="19.899999999999999" customHeight="1" x14ac:dyDescent="0.3">
      <c r="B66" s="132"/>
      <c r="C66" s="133"/>
      <c r="D66" s="134" t="s">
        <v>2007</v>
      </c>
      <c r="E66" s="135"/>
      <c r="F66" s="135"/>
      <c r="G66" s="135"/>
      <c r="H66" s="135"/>
      <c r="I66" s="136"/>
      <c r="J66" s="137">
        <f>J104</f>
        <v>0</v>
      </c>
      <c r="K66" s="138"/>
    </row>
    <row r="67" spans="2:12" s="1" customFormat="1" ht="21.75" customHeight="1" x14ac:dyDescent="0.3">
      <c r="B67" s="34"/>
      <c r="C67" s="35"/>
      <c r="D67" s="35"/>
      <c r="E67" s="35"/>
      <c r="F67" s="35"/>
      <c r="G67" s="35"/>
      <c r="H67" s="35"/>
      <c r="I67" s="95"/>
      <c r="J67" s="35"/>
      <c r="K67" s="38"/>
    </row>
    <row r="68" spans="2:12" s="1" customFormat="1" ht="6.95" customHeight="1" x14ac:dyDescent="0.3">
      <c r="B68" s="49"/>
      <c r="C68" s="50"/>
      <c r="D68" s="50"/>
      <c r="E68" s="50"/>
      <c r="F68" s="50"/>
      <c r="G68" s="50"/>
      <c r="H68" s="50"/>
      <c r="I68" s="117"/>
      <c r="J68" s="50"/>
      <c r="K68" s="51"/>
    </row>
    <row r="72" spans="2:12" s="1" customFormat="1" ht="6.95" customHeight="1" x14ac:dyDescent="0.3">
      <c r="B72" s="52"/>
      <c r="C72" s="53"/>
      <c r="D72" s="53"/>
      <c r="E72" s="53"/>
      <c r="F72" s="53"/>
      <c r="G72" s="53"/>
      <c r="H72" s="53"/>
      <c r="I72" s="118"/>
      <c r="J72" s="53"/>
      <c r="K72" s="53"/>
      <c r="L72" s="34"/>
    </row>
    <row r="73" spans="2:12" s="1" customFormat="1" ht="36.950000000000003" customHeight="1" x14ac:dyDescent="0.3">
      <c r="B73" s="34"/>
      <c r="C73" s="54" t="s">
        <v>199</v>
      </c>
      <c r="L73" s="34"/>
    </row>
    <row r="74" spans="2:12" s="1" customFormat="1" ht="6.95" customHeight="1" x14ac:dyDescent="0.3">
      <c r="B74" s="34"/>
      <c r="L74" s="34"/>
    </row>
    <row r="75" spans="2:12" s="1" customFormat="1" ht="14.45" customHeight="1" x14ac:dyDescent="0.3">
      <c r="B75" s="34"/>
      <c r="C75" s="56" t="s">
        <v>18</v>
      </c>
      <c r="L75" s="34"/>
    </row>
    <row r="76" spans="2:12" s="1" customFormat="1" ht="22.5" customHeight="1" x14ac:dyDescent="0.3">
      <c r="B76" s="34"/>
      <c r="E76" s="356" t="str">
        <f>E7</f>
        <v>Rekonstrukce školy J.A.Komenského pro účely MÚ ve D.K.n.L.</v>
      </c>
      <c r="F76" s="329"/>
      <c r="G76" s="329"/>
      <c r="H76" s="329"/>
      <c r="L76" s="34"/>
    </row>
    <row r="77" spans="2:12" s="1" customFormat="1" ht="14.45" customHeight="1" x14ac:dyDescent="0.3">
      <c r="B77" s="34"/>
      <c r="C77" s="56" t="s">
        <v>115</v>
      </c>
      <c r="L77" s="34"/>
    </row>
    <row r="78" spans="2:12" s="1" customFormat="1" ht="23.25" customHeight="1" x14ac:dyDescent="0.3">
      <c r="B78" s="34"/>
      <c r="E78" s="326" t="str">
        <f>E9</f>
        <v>2 - Ostatní a vedlejší náklady</v>
      </c>
      <c r="F78" s="329"/>
      <c r="G78" s="329"/>
      <c r="H78" s="329"/>
      <c r="L78" s="34"/>
    </row>
    <row r="79" spans="2:12" s="1" customFormat="1" ht="6.95" customHeight="1" x14ac:dyDescent="0.3">
      <c r="B79" s="34"/>
      <c r="L79" s="34"/>
    </row>
    <row r="80" spans="2:12" s="1" customFormat="1" ht="18" customHeight="1" x14ac:dyDescent="0.3">
      <c r="B80" s="34"/>
      <c r="C80" s="56" t="s">
        <v>22</v>
      </c>
      <c r="F80" s="139" t="str">
        <f>F12</f>
        <v>Dvůr Králové nad Labem</v>
      </c>
      <c r="I80" s="140" t="s">
        <v>24</v>
      </c>
      <c r="J80" s="60" t="str">
        <f>IF(J12="","",J12)</f>
        <v>10.08.2016</v>
      </c>
      <c r="L80" s="34"/>
    </row>
    <row r="81" spans="2:65" s="1" customFormat="1" ht="6.95" customHeight="1" x14ac:dyDescent="0.3">
      <c r="B81" s="34"/>
      <c r="L81" s="34"/>
    </row>
    <row r="82" spans="2:65" s="1" customFormat="1" ht="15" x14ac:dyDescent="0.3">
      <c r="B82" s="34"/>
      <c r="C82" s="56" t="s">
        <v>28</v>
      </c>
      <c r="F82" s="139" t="str">
        <f>E15</f>
        <v>Město Dvůr Králové n.L., nám. TGM 38</v>
      </c>
      <c r="I82" s="140" t="s">
        <v>34</v>
      </c>
      <c r="J82" s="139" t="str">
        <f>E21</f>
        <v>Projektis spol. s r.o., Legionářská 562, D.K.n.L.</v>
      </c>
      <c r="L82" s="34"/>
    </row>
    <row r="83" spans="2:65" s="1" customFormat="1" ht="14.45" customHeight="1" x14ac:dyDescent="0.3">
      <c r="B83" s="34"/>
      <c r="C83" s="56" t="s">
        <v>32</v>
      </c>
      <c r="F83" s="139" t="str">
        <f>IF(E18="","",E18)</f>
        <v/>
      </c>
      <c r="L83" s="34"/>
    </row>
    <row r="84" spans="2:65" s="1" customFormat="1" ht="10.35" customHeight="1" x14ac:dyDescent="0.3">
      <c r="B84" s="34"/>
      <c r="L84" s="34"/>
    </row>
    <row r="85" spans="2:65" s="9" customFormat="1" ht="29.25" customHeight="1" x14ac:dyDescent="0.3">
      <c r="B85" s="141"/>
      <c r="C85" s="142" t="s">
        <v>200</v>
      </c>
      <c r="D85" s="143" t="s">
        <v>58</v>
      </c>
      <c r="E85" s="143" t="s">
        <v>54</v>
      </c>
      <c r="F85" s="143" t="s">
        <v>201</v>
      </c>
      <c r="G85" s="143" t="s">
        <v>202</v>
      </c>
      <c r="H85" s="143" t="s">
        <v>203</v>
      </c>
      <c r="I85" s="144" t="s">
        <v>204</v>
      </c>
      <c r="J85" s="143" t="s">
        <v>172</v>
      </c>
      <c r="K85" s="145" t="s">
        <v>205</v>
      </c>
      <c r="L85" s="141"/>
      <c r="M85" s="66" t="s">
        <v>206</v>
      </c>
      <c r="N85" s="67" t="s">
        <v>43</v>
      </c>
      <c r="O85" s="67" t="s">
        <v>207</v>
      </c>
      <c r="P85" s="67" t="s">
        <v>208</v>
      </c>
      <c r="Q85" s="67" t="s">
        <v>209</v>
      </c>
      <c r="R85" s="67" t="s">
        <v>210</v>
      </c>
      <c r="S85" s="67" t="s">
        <v>211</v>
      </c>
      <c r="T85" s="68" t="s">
        <v>212</v>
      </c>
    </row>
    <row r="86" spans="2:65" s="1" customFormat="1" ht="29.25" customHeight="1" x14ac:dyDescent="0.35">
      <c r="B86" s="34"/>
      <c r="C86" s="70" t="s">
        <v>173</v>
      </c>
      <c r="J86" s="146">
        <f>BK86</f>
        <v>0</v>
      </c>
      <c r="L86" s="34"/>
      <c r="M86" s="69"/>
      <c r="N86" s="61"/>
      <c r="O86" s="61"/>
      <c r="P86" s="147">
        <f>P87</f>
        <v>0</v>
      </c>
      <c r="Q86" s="61"/>
      <c r="R86" s="147">
        <f>R87</f>
        <v>0</v>
      </c>
      <c r="S86" s="61"/>
      <c r="T86" s="148">
        <f>T87</f>
        <v>0</v>
      </c>
      <c r="AT86" s="17" t="s">
        <v>72</v>
      </c>
      <c r="AU86" s="17" t="s">
        <v>174</v>
      </c>
      <c r="BK86" s="149">
        <f>BK87</f>
        <v>0</v>
      </c>
    </row>
    <row r="87" spans="2:65" s="10" customFormat="1" ht="37.35" customHeight="1" x14ac:dyDescent="0.35">
      <c r="B87" s="150"/>
      <c r="D87" s="151" t="s">
        <v>72</v>
      </c>
      <c r="E87" s="152" t="s">
        <v>2008</v>
      </c>
      <c r="F87" s="152" t="s">
        <v>2009</v>
      </c>
      <c r="I87" s="153"/>
      <c r="J87" s="154">
        <f>BK87</f>
        <v>0</v>
      </c>
      <c r="L87" s="150"/>
      <c r="M87" s="155"/>
      <c r="N87" s="156"/>
      <c r="O87" s="156"/>
      <c r="P87" s="157">
        <f>P88+P90+P92+P94+P96+P98+P100+P102+P104</f>
        <v>0</v>
      </c>
      <c r="Q87" s="156"/>
      <c r="R87" s="157">
        <f>R88+R90+R92+R94+R96+R98+R100+R102+R104</f>
        <v>0</v>
      </c>
      <c r="S87" s="156"/>
      <c r="T87" s="158">
        <f>T88+T90+T92+T94+T96+T98+T100+T102+T104</f>
        <v>0</v>
      </c>
      <c r="AR87" s="151" t="s">
        <v>243</v>
      </c>
      <c r="AT87" s="159" t="s">
        <v>72</v>
      </c>
      <c r="AU87" s="159" t="s">
        <v>73</v>
      </c>
      <c r="AY87" s="151" t="s">
        <v>215</v>
      </c>
      <c r="BK87" s="160">
        <f>BK88+BK90+BK92+BK94+BK96+BK98+BK100+BK102+BK104</f>
        <v>0</v>
      </c>
    </row>
    <row r="88" spans="2:65" s="10" customFormat="1" ht="19.899999999999999" customHeight="1" x14ac:dyDescent="0.3">
      <c r="B88" s="150"/>
      <c r="D88" s="161" t="s">
        <v>72</v>
      </c>
      <c r="E88" s="162" t="s">
        <v>2010</v>
      </c>
      <c r="F88" s="162" t="s">
        <v>2011</v>
      </c>
      <c r="I88" s="153"/>
      <c r="J88" s="163">
        <f>BK88</f>
        <v>0</v>
      </c>
      <c r="L88" s="150"/>
      <c r="M88" s="155"/>
      <c r="N88" s="156"/>
      <c r="O88" s="156"/>
      <c r="P88" s="157">
        <f>P89</f>
        <v>0</v>
      </c>
      <c r="Q88" s="156"/>
      <c r="R88" s="157">
        <f>R89</f>
        <v>0</v>
      </c>
      <c r="S88" s="156"/>
      <c r="T88" s="158">
        <f>T89</f>
        <v>0</v>
      </c>
      <c r="AR88" s="151" t="s">
        <v>243</v>
      </c>
      <c r="AT88" s="159" t="s">
        <v>72</v>
      </c>
      <c r="AU88" s="159" t="s">
        <v>9</v>
      </c>
      <c r="AY88" s="151" t="s">
        <v>215</v>
      </c>
      <c r="BK88" s="160">
        <f>BK89</f>
        <v>0</v>
      </c>
    </row>
    <row r="89" spans="2:65" s="1" customFormat="1" ht="22.5" customHeight="1" x14ac:dyDescent="0.3">
      <c r="B89" s="164"/>
      <c r="C89" s="165" t="s">
        <v>9</v>
      </c>
      <c r="D89" s="165" t="s">
        <v>217</v>
      </c>
      <c r="E89" s="166" t="s">
        <v>2012</v>
      </c>
      <c r="F89" s="167" t="s">
        <v>2011</v>
      </c>
      <c r="G89" s="168" t="s">
        <v>2013</v>
      </c>
      <c r="H89" s="169">
        <v>1</v>
      </c>
      <c r="I89" s="170"/>
      <c r="J89" s="171">
        <f>ROUND(I89*H89,0)</f>
        <v>0</v>
      </c>
      <c r="K89" s="167" t="s">
        <v>221</v>
      </c>
      <c r="L89" s="34"/>
      <c r="M89" s="172" t="s">
        <v>3</v>
      </c>
      <c r="N89" s="173" t="s">
        <v>44</v>
      </c>
      <c r="O89" s="35"/>
      <c r="P89" s="174">
        <f>O89*H89</f>
        <v>0</v>
      </c>
      <c r="Q89" s="174">
        <v>0</v>
      </c>
      <c r="R89" s="174">
        <f>Q89*H89</f>
        <v>0</v>
      </c>
      <c r="S89" s="174">
        <v>0</v>
      </c>
      <c r="T89" s="175">
        <f>S89*H89</f>
        <v>0</v>
      </c>
      <c r="AR89" s="17" t="s">
        <v>2014</v>
      </c>
      <c r="AT89" s="17" t="s">
        <v>217</v>
      </c>
      <c r="AU89" s="17" t="s">
        <v>81</v>
      </c>
      <c r="AY89" s="17" t="s">
        <v>215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7" t="s">
        <v>9</v>
      </c>
      <c r="BK89" s="176">
        <f>ROUND(I89*H89,0)</f>
        <v>0</v>
      </c>
      <c r="BL89" s="17" t="s">
        <v>2014</v>
      </c>
      <c r="BM89" s="17" t="s">
        <v>2015</v>
      </c>
    </row>
    <row r="90" spans="2:65" s="10" customFormat="1" ht="29.85" customHeight="1" x14ac:dyDescent="0.3">
      <c r="B90" s="150"/>
      <c r="D90" s="161" t="s">
        <v>72</v>
      </c>
      <c r="E90" s="162" t="s">
        <v>2016</v>
      </c>
      <c r="F90" s="162" t="s">
        <v>2017</v>
      </c>
      <c r="I90" s="153"/>
      <c r="J90" s="163">
        <f>BK90</f>
        <v>0</v>
      </c>
      <c r="L90" s="150"/>
      <c r="M90" s="155"/>
      <c r="N90" s="156"/>
      <c r="O90" s="156"/>
      <c r="P90" s="157">
        <f>P91</f>
        <v>0</v>
      </c>
      <c r="Q90" s="156"/>
      <c r="R90" s="157">
        <f>R91</f>
        <v>0</v>
      </c>
      <c r="S90" s="156"/>
      <c r="T90" s="158">
        <f>T91</f>
        <v>0</v>
      </c>
      <c r="AR90" s="151" t="s">
        <v>243</v>
      </c>
      <c r="AT90" s="159" t="s">
        <v>72</v>
      </c>
      <c r="AU90" s="159" t="s">
        <v>9</v>
      </c>
      <c r="AY90" s="151" t="s">
        <v>215</v>
      </c>
      <c r="BK90" s="160">
        <f>BK91</f>
        <v>0</v>
      </c>
    </row>
    <row r="91" spans="2:65" s="1" customFormat="1" ht="22.5" customHeight="1" x14ac:dyDescent="0.3">
      <c r="B91" s="164"/>
      <c r="C91" s="165" t="s">
        <v>81</v>
      </c>
      <c r="D91" s="165" t="s">
        <v>217</v>
      </c>
      <c r="E91" s="166" t="s">
        <v>2018</v>
      </c>
      <c r="F91" s="167" t="s">
        <v>2017</v>
      </c>
      <c r="G91" s="168" t="s">
        <v>2013</v>
      </c>
      <c r="H91" s="169">
        <v>1</v>
      </c>
      <c r="I91" s="170"/>
      <c r="J91" s="171">
        <f>ROUND(I91*H91,0)</f>
        <v>0</v>
      </c>
      <c r="K91" s="167" t="s">
        <v>221</v>
      </c>
      <c r="L91" s="34"/>
      <c r="M91" s="172" t="s">
        <v>3</v>
      </c>
      <c r="N91" s="173" t="s">
        <v>44</v>
      </c>
      <c r="O91" s="35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17" t="s">
        <v>2014</v>
      </c>
      <c r="AT91" s="17" t="s">
        <v>217</v>
      </c>
      <c r="AU91" s="17" t="s">
        <v>81</v>
      </c>
      <c r="AY91" s="17" t="s">
        <v>215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7" t="s">
        <v>9</v>
      </c>
      <c r="BK91" s="176">
        <f>ROUND(I91*H91,0)</f>
        <v>0</v>
      </c>
      <c r="BL91" s="17" t="s">
        <v>2014</v>
      </c>
      <c r="BM91" s="17" t="s">
        <v>2019</v>
      </c>
    </row>
    <row r="92" spans="2:65" s="10" customFormat="1" ht="29.85" customHeight="1" x14ac:dyDescent="0.3">
      <c r="B92" s="150"/>
      <c r="D92" s="161" t="s">
        <v>72</v>
      </c>
      <c r="E92" s="162" t="s">
        <v>2020</v>
      </c>
      <c r="F92" s="162" t="s">
        <v>2021</v>
      </c>
      <c r="I92" s="153"/>
      <c r="J92" s="163">
        <f>BK92</f>
        <v>0</v>
      </c>
      <c r="L92" s="150"/>
      <c r="M92" s="155"/>
      <c r="N92" s="156"/>
      <c r="O92" s="156"/>
      <c r="P92" s="157">
        <f>P93</f>
        <v>0</v>
      </c>
      <c r="Q92" s="156"/>
      <c r="R92" s="157">
        <f>R93</f>
        <v>0</v>
      </c>
      <c r="S92" s="156"/>
      <c r="T92" s="158">
        <f>T93</f>
        <v>0</v>
      </c>
      <c r="AR92" s="151" t="s">
        <v>243</v>
      </c>
      <c r="AT92" s="159" t="s">
        <v>72</v>
      </c>
      <c r="AU92" s="159" t="s">
        <v>9</v>
      </c>
      <c r="AY92" s="151" t="s">
        <v>215</v>
      </c>
      <c r="BK92" s="160">
        <f>BK93</f>
        <v>0</v>
      </c>
    </row>
    <row r="93" spans="2:65" s="1" customFormat="1" ht="22.5" customHeight="1" x14ac:dyDescent="0.3">
      <c r="B93" s="164"/>
      <c r="C93" s="165" t="s">
        <v>229</v>
      </c>
      <c r="D93" s="165" t="s">
        <v>217</v>
      </c>
      <c r="E93" s="166" t="s">
        <v>2022</v>
      </c>
      <c r="F93" s="167" t="s">
        <v>2021</v>
      </c>
      <c r="G93" s="168" t="s">
        <v>2013</v>
      </c>
      <c r="H93" s="169">
        <v>1</v>
      </c>
      <c r="I93" s="170"/>
      <c r="J93" s="171">
        <f>ROUND(I93*H93,0)</f>
        <v>0</v>
      </c>
      <c r="K93" s="167" t="s">
        <v>221</v>
      </c>
      <c r="L93" s="34"/>
      <c r="M93" s="172" t="s">
        <v>3</v>
      </c>
      <c r="N93" s="173" t="s">
        <v>44</v>
      </c>
      <c r="O93" s="35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17" t="s">
        <v>2014</v>
      </c>
      <c r="AT93" s="17" t="s">
        <v>217</v>
      </c>
      <c r="AU93" s="17" t="s">
        <v>81</v>
      </c>
      <c r="AY93" s="17" t="s">
        <v>215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7" t="s">
        <v>9</v>
      </c>
      <c r="BK93" s="176">
        <f>ROUND(I93*H93,0)</f>
        <v>0</v>
      </c>
      <c r="BL93" s="17" t="s">
        <v>2014</v>
      </c>
      <c r="BM93" s="17" t="s">
        <v>2023</v>
      </c>
    </row>
    <row r="94" spans="2:65" s="10" customFormat="1" ht="29.85" customHeight="1" x14ac:dyDescent="0.3">
      <c r="B94" s="150"/>
      <c r="D94" s="161" t="s">
        <v>72</v>
      </c>
      <c r="E94" s="162" t="s">
        <v>2024</v>
      </c>
      <c r="F94" s="162" t="s">
        <v>2025</v>
      </c>
      <c r="I94" s="153"/>
      <c r="J94" s="163">
        <f>BK94</f>
        <v>0</v>
      </c>
      <c r="L94" s="150"/>
      <c r="M94" s="155"/>
      <c r="N94" s="156"/>
      <c r="O94" s="156"/>
      <c r="P94" s="157">
        <f>P95</f>
        <v>0</v>
      </c>
      <c r="Q94" s="156"/>
      <c r="R94" s="157">
        <f>R95</f>
        <v>0</v>
      </c>
      <c r="S94" s="156"/>
      <c r="T94" s="158">
        <f>T95</f>
        <v>0</v>
      </c>
      <c r="AR94" s="151" t="s">
        <v>243</v>
      </c>
      <c r="AT94" s="159" t="s">
        <v>72</v>
      </c>
      <c r="AU94" s="159" t="s">
        <v>9</v>
      </c>
      <c r="AY94" s="151" t="s">
        <v>215</v>
      </c>
      <c r="BK94" s="160">
        <f>BK95</f>
        <v>0</v>
      </c>
    </row>
    <row r="95" spans="2:65" s="1" customFormat="1" ht="22.5" customHeight="1" x14ac:dyDescent="0.3">
      <c r="B95" s="164"/>
      <c r="C95" s="165" t="s">
        <v>222</v>
      </c>
      <c r="D95" s="165" t="s">
        <v>217</v>
      </c>
      <c r="E95" s="166" t="s">
        <v>2026</v>
      </c>
      <c r="F95" s="167" t="s">
        <v>2025</v>
      </c>
      <c r="G95" s="168" t="s">
        <v>2013</v>
      </c>
      <c r="H95" s="169">
        <v>1</v>
      </c>
      <c r="I95" s="170"/>
      <c r="J95" s="171">
        <f>ROUND(I95*H95,0)</f>
        <v>0</v>
      </c>
      <c r="K95" s="167" t="s">
        <v>221</v>
      </c>
      <c r="L95" s="34"/>
      <c r="M95" s="172" t="s">
        <v>3</v>
      </c>
      <c r="N95" s="173" t="s">
        <v>44</v>
      </c>
      <c r="O95" s="35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AR95" s="17" t="s">
        <v>2014</v>
      </c>
      <c r="AT95" s="17" t="s">
        <v>217</v>
      </c>
      <c r="AU95" s="17" t="s">
        <v>81</v>
      </c>
      <c r="AY95" s="17" t="s">
        <v>215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7" t="s">
        <v>9</v>
      </c>
      <c r="BK95" s="176">
        <f>ROUND(I95*H95,0)</f>
        <v>0</v>
      </c>
      <c r="BL95" s="17" t="s">
        <v>2014</v>
      </c>
      <c r="BM95" s="17" t="s">
        <v>2027</v>
      </c>
    </row>
    <row r="96" spans="2:65" s="10" customFormat="1" ht="29.85" customHeight="1" x14ac:dyDescent="0.3">
      <c r="B96" s="150"/>
      <c r="D96" s="161" t="s">
        <v>72</v>
      </c>
      <c r="E96" s="162" t="s">
        <v>2028</v>
      </c>
      <c r="F96" s="162" t="s">
        <v>2029</v>
      </c>
      <c r="I96" s="153"/>
      <c r="J96" s="163">
        <f>BK96</f>
        <v>0</v>
      </c>
      <c r="L96" s="150"/>
      <c r="M96" s="155"/>
      <c r="N96" s="156"/>
      <c r="O96" s="156"/>
      <c r="P96" s="157">
        <f>P97</f>
        <v>0</v>
      </c>
      <c r="Q96" s="156"/>
      <c r="R96" s="157">
        <f>R97</f>
        <v>0</v>
      </c>
      <c r="S96" s="156"/>
      <c r="T96" s="158">
        <f>T97</f>
        <v>0</v>
      </c>
      <c r="AR96" s="151" t="s">
        <v>243</v>
      </c>
      <c r="AT96" s="159" t="s">
        <v>72</v>
      </c>
      <c r="AU96" s="159" t="s">
        <v>9</v>
      </c>
      <c r="AY96" s="151" t="s">
        <v>215</v>
      </c>
      <c r="BK96" s="160">
        <f>BK97</f>
        <v>0</v>
      </c>
    </row>
    <row r="97" spans="2:65" s="1" customFormat="1" ht="22.5" customHeight="1" x14ac:dyDescent="0.3">
      <c r="B97" s="164"/>
      <c r="C97" s="165" t="s">
        <v>243</v>
      </c>
      <c r="D97" s="165" t="s">
        <v>217</v>
      </c>
      <c r="E97" s="166" t="s">
        <v>2030</v>
      </c>
      <c r="F97" s="167" t="s">
        <v>2029</v>
      </c>
      <c r="G97" s="168" t="s">
        <v>2013</v>
      </c>
      <c r="H97" s="169">
        <v>1</v>
      </c>
      <c r="I97" s="170"/>
      <c r="J97" s="171">
        <f>ROUND(I97*H97,0)</f>
        <v>0</v>
      </c>
      <c r="K97" s="167" t="s">
        <v>221</v>
      </c>
      <c r="L97" s="34"/>
      <c r="M97" s="172" t="s">
        <v>3</v>
      </c>
      <c r="N97" s="173" t="s">
        <v>44</v>
      </c>
      <c r="O97" s="35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AR97" s="17" t="s">
        <v>2014</v>
      </c>
      <c r="AT97" s="17" t="s">
        <v>217</v>
      </c>
      <c r="AU97" s="17" t="s">
        <v>81</v>
      </c>
      <c r="AY97" s="17" t="s">
        <v>215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7" t="s">
        <v>9</v>
      </c>
      <c r="BK97" s="176">
        <f>ROUND(I97*H97,0)</f>
        <v>0</v>
      </c>
      <c r="BL97" s="17" t="s">
        <v>2014</v>
      </c>
      <c r="BM97" s="17" t="s">
        <v>2031</v>
      </c>
    </row>
    <row r="98" spans="2:65" s="10" customFormat="1" ht="29.85" customHeight="1" x14ac:dyDescent="0.3">
      <c r="B98" s="150"/>
      <c r="D98" s="161" t="s">
        <v>72</v>
      </c>
      <c r="E98" s="162" t="s">
        <v>2032</v>
      </c>
      <c r="F98" s="162" t="s">
        <v>2033</v>
      </c>
      <c r="I98" s="153"/>
      <c r="J98" s="163">
        <f>BK98</f>
        <v>0</v>
      </c>
      <c r="L98" s="150"/>
      <c r="M98" s="155"/>
      <c r="N98" s="156"/>
      <c r="O98" s="156"/>
      <c r="P98" s="157">
        <f>P99</f>
        <v>0</v>
      </c>
      <c r="Q98" s="156"/>
      <c r="R98" s="157">
        <f>R99</f>
        <v>0</v>
      </c>
      <c r="S98" s="156"/>
      <c r="T98" s="158">
        <f>T99</f>
        <v>0</v>
      </c>
      <c r="AR98" s="151" t="s">
        <v>243</v>
      </c>
      <c r="AT98" s="159" t="s">
        <v>72</v>
      </c>
      <c r="AU98" s="159" t="s">
        <v>9</v>
      </c>
      <c r="AY98" s="151" t="s">
        <v>215</v>
      </c>
      <c r="BK98" s="160">
        <f>BK99</f>
        <v>0</v>
      </c>
    </row>
    <row r="99" spans="2:65" s="1" customFormat="1" ht="22.5" customHeight="1" x14ac:dyDescent="0.3">
      <c r="B99" s="164"/>
      <c r="C99" s="165" t="s">
        <v>247</v>
      </c>
      <c r="D99" s="165" t="s">
        <v>217</v>
      </c>
      <c r="E99" s="166" t="s">
        <v>2034</v>
      </c>
      <c r="F99" s="167" t="s">
        <v>2033</v>
      </c>
      <c r="G99" s="168" t="s">
        <v>2013</v>
      </c>
      <c r="H99" s="169">
        <v>1</v>
      </c>
      <c r="I99" s="170"/>
      <c r="J99" s="171">
        <f>ROUND(I99*H99,0)</f>
        <v>0</v>
      </c>
      <c r="K99" s="167" t="s">
        <v>221</v>
      </c>
      <c r="L99" s="34"/>
      <c r="M99" s="172" t="s">
        <v>3</v>
      </c>
      <c r="N99" s="173" t="s">
        <v>44</v>
      </c>
      <c r="O99" s="35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AR99" s="17" t="s">
        <v>2014</v>
      </c>
      <c r="AT99" s="17" t="s">
        <v>217</v>
      </c>
      <c r="AU99" s="17" t="s">
        <v>81</v>
      </c>
      <c r="AY99" s="17" t="s">
        <v>215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7" t="s">
        <v>9</v>
      </c>
      <c r="BK99" s="176">
        <f>ROUND(I99*H99,0)</f>
        <v>0</v>
      </c>
      <c r="BL99" s="17" t="s">
        <v>2014</v>
      </c>
      <c r="BM99" s="17" t="s">
        <v>2035</v>
      </c>
    </row>
    <row r="100" spans="2:65" s="10" customFormat="1" ht="29.85" customHeight="1" x14ac:dyDescent="0.3">
      <c r="B100" s="150"/>
      <c r="D100" s="161" t="s">
        <v>72</v>
      </c>
      <c r="E100" s="162" t="s">
        <v>2036</v>
      </c>
      <c r="F100" s="162" t="s">
        <v>2037</v>
      </c>
      <c r="I100" s="153"/>
      <c r="J100" s="163">
        <f>BK100</f>
        <v>0</v>
      </c>
      <c r="L100" s="150"/>
      <c r="M100" s="155"/>
      <c r="N100" s="156"/>
      <c r="O100" s="156"/>
      <c r="P100" s="157">
        <f>P101</f>
        <v>0</v>
      </c>
      <c r="Q100" s="156"/>
      <c r="R100" s="157">
        <f>R101</f>
        <v>0</v>
      </c>
      <c r="S100" s="156"/>
      <c r="T100" s="158">
        <f>T101</f>
        <v>0</v>
      </c>
      <c r="AR100" s="151" t="s">
        <v>243</v>
      </c>
      <c r="AT100" s="159" t="s">
        <v>72</v>
      </c>
      <c r="AU100" s="159" t="s">
        <v>9</v>
      </c>
      <c r="AY100" s="151" t="s">
        <v>215</v>
      </c>
      <c r="BK100" s="160">
        <f>BK101</f>
        <v>0</v>
      </c>
    </row>
    <row r="101" spans="2:65" s="1" customFormat="1" ht="22.5" customHeight="1" x14ac:dyDescent="0.3">
      <c r="B101" s="164"/>
      <c r="C101" s="165" t="s">
        <v>253</v>
      </c>
      <c r="D101" s="165" t="s">
        <v>217</v>
      </c>
      <c r="E101" s="166" t="s">
        <v>2038</v>
      </c>
      <c r="F101" s="167" t="s">
        <v>2037</v>
      </c>
      <c r="G101" s="168" t="s">
        <v>2013</v>
      </c>
      <c r="H101" s="169">
        <v>1</v>
      </c>
      <c r="I101" s="170"/>
      <c r="J101" s="171">
        <f>ROUND(I101*H101,0)</f>
        <v>0</v>
      </c>
      <c r="K101" s="167" t="s">
        <v>221</v>
      </c>
      <c r="L101" s="34"/>
      <c r="M101" s="172" t="s">
        <v>3</v>
      </c>
      <c r="N101" s="173" t="s">
        <v>44</v>
      </c>
      <c r="O101" s="35"/>
      <c r="P101" s="174">
        <f>O101*H101</f>
        <v>0</v>
      </c>
      <c r="Q101" s="174">
        <v>0</v>
      </c>
      <c r="R101" s="174">
        <f>Q101*H101</f>
        <v>0</v>
      </c>
      <c r="S101" s="174">
        <v>0</v>
      </c>
      <c r="T101" s="175">
        <f>S101*H101</f>
        <v>0</v>
      </c>
      <c r="AR101" s="17" t="s">
        <v>2014</v>
      </c>
      <c r="AT101" s="17" t="s">
        <v>217</v>
      </c>
      <c r="AU101" s="17" t="s">
        <v>81</v>
      </c>
      <c r="AY101" s="17" t="s">
        <v>215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17" t="s">
        <v>9</v>
      </c>
      <c r="BK101" s="176">
        <f>ROUND(I101*H101,0)</f>
        <v>0</v>
      </c>
      <c r="BL101" s="17" t="s">
        <v>2014</v>
      </c>
      <c r="BM101" s="17" t="s">
        <v>2039</v>
      </c>
    </row>
    <row r="102" spans="2:65" s="10" customFormat="1" ht="29.85" customHeight="1" x14ac:dyDescent="0.3">
      <c r="B102" s="150"/>
      <c r="D102" s="161" t="s">
        <v>72</v>
      </c>
      <c r="E102" s="162" t="s">
        <v>2040</v>
      </c>
      <c r="F102" s="162" t="s">
        <v>2041</v>
      </c>
      <c r="I102" s="153"/>
      <c r="J102" s="163">
        <f>BK102</f>
        <v>0</v>
      </c>
      <c r="L102" s="150"/>
      <c r="M102" s="155"/>
      <c r="N102" s="156"/>
      <c r="O102" s="156"/>
      <c r="P102" s="157">
        <f>P103</f>
        <v>0</v>
      </c>
      <c r="Q102" s="156"/>
      <c r="R102" s="157">
        <f>R103</f>
        <v>0</v>
      </c>
      <c r="S102" s="156"/>
      <c r="T102" s="158">
        <f>T103</f>
        <v>0</v>
      </c>
      <c r="AR102" s="151" t="s">
        <v>243</v>
      </c>
      <c r="AT102" s="159" t="s">
        <v>72</v>
      </c>
      <c r="AU102" s="159" t="s">
        <v>9</v>
      </c>
      <c r="AY102" s="151" t="s">
        <v>215</v>
      </c>
      <c r="BK102" s="160">
        <f>BK103</f>
        <v>0</v>
      </c>
    </row>
    <row r="103" spans="2:65" s="1" customFormat="1" ht="22.5" customHeight="1" x14ac:dyDescent="0.3">
      <c r="B103" s="164"/>
      <c r="C103" s="165" t="s">
        <v>260</v>
      </c>
      <c r="D103" s="165" t="s">
        <v>217</v>
      </c>
      <c r="E103" s="166" t="s">
        <v>2042</v>
      </c>
      <c r="F103" s="167" t="s">
        <v>2043</v>
      </c>
      <c r="G103" s="168" t="s">
        <v>2013</v>
      </c>
      <c r="H103" s="169">
        <v>1</v>
      </c>
      <c r="I103" s="170"/>
      <c r="J103" s="171">
        <f>ROUND(I103*H103,0)</f>
        <v>0</v>
      </c>
      <c r="K103" s="167" t="s">
        <v>221</v>
      </c>
      <c r="L103" s="34"/>
      <c r="M103" s="172" t="s">
        <v>3</v>
      </c>
      <c r="N103" s="173" t="s">
        <v>44</v>
      </c>
      <c r="O103" s="35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AR103" s="17" t="s">
        <v>2014</v>
      </c>
      <c r="AT103" s="17" t="s">
        <v>217</v>
      </c>
      <c r="AU103" s="17" t="s">
        <v>81</v>
      </c>
      <c r="AY103" s="17" t="s">
        <v>215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7" t="s">
        <v>9</v>
      </c>
      <c r="BK103" s="176">
        <f>ROUND(I103*H103,0)</f>
        <v>0</v>
      </c>
      <c r="BL103" s="17" t="s">
        <v>2014</v>
      </c>
      <c r="BM103" s="17" t="s">
        <v>2044</v>
      </c>
    </row>
    <row r="104" spans="2:65" s="10" customFormat="1" ht="29.85" customHeight="1" x14ac:dyDescent="0.3">
      <c r="B104" s="150"/>
      <c r="D104" s="161" t="s">
        <v>72</v>
      </c>
      <c r="E104" s="162" t="s">
        <v>2045</v>
      </c>
      <c r="F104" s="162" t="s">
        <v>2046</v>
      </c>
      <c r="I104" s="153"/>
      <c r="J104" s="163">
        <f>BK104</f>
        <v>0</v>
      </c>
      <c r="L104" s="150"/>
      <c r="M104" s="155"/>
      <c r="N104" s="156"/>
      <c r="O104" s="156"/>
      <c r="P104" s="157">
        <f>P105</f>
        <v>0</v>
      </c>
      <c r="Q104" s="156"/>
      <c r="R104" s="157">
        <f>R105</f>
        <v>0</v>
      </c>
      <c r="S104" s="156"/>
      <c r="T104" s="158">
        <f>T105</f>
        <v>0</v>
      </c>
      <c r="AR104" s="151" t="s">
        <v>243</v>
      </c>
      <c r="AT104" s="159" t="s">
        <v>72</v>
      </c>
      <c r="AU104" s="159" t="s">
        <v>9</v>
      </c>
      <c r="AY104" s="151" t="s">
        <v>215</v>
      </c>
      <c r="BK104" s="160">
        <f>BK105</f>
        <v>0</v>
      </c>
    </row>
    <row r="105" spans="2:65" s="1" customFormat="1" ht="22.5" customHeight="1" x14ac:dyDescent="0.3">
      <c r="B105" s="164"/>
      <c r="C105" s="165" t="s">
        <v>267</v>
      </c>
      <c r="D105" s="165" t="s">
        <v>217</v>
      </c>
      <c r="E105" s="166" t="s">
        <v>2047</v>
      </c>
      <c r="F105" s="167" t="s">
        <v>2046</v>
      </c>
      <c r="G105" s="168" t="s">
        <v>2013</v>
      </c>
      <c r="H105" s="169">
        <v>1</v>
      </c>
      <c r="I105" s="170"/>
      <c r="J105" s="171">
        <f>ROUND(I105*H105,0)</f>
        <v>0</v>
      </c>
      <c r="K105" s="167" t="s">
        <v>221</v>
      </c>
      <c r="L105" s="34"/>
      <c r="M105" s="172" t="s">
        <v>3</v>
      </c>
      <c r="N105" s="229" t="s">
        <v>44</v>
      </c>
      <c r="O105" s="224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7" t="s">
        <v>2014</v>
      </c>
      <c r="AT105" s="17" t="s">
        <v>217</v>
      </c>
      <c r="AU105" s="17" t="s">
        <v>81</v>
      </c>
      <c r="AY105" s="17" t="s">
        <v>215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17" t="s">
        <v>9</v>
      </c>
      <c r="BK105" s="176">
        <f>ROUND(I105*H105,0)</f>
        <v>0</v>
      </c>
      <c r="BL105" s="17" t="s">
        <v>2014</v>
      </c>
      <c r="BM105" s="17" t="s">
        <v>2048</v>
      </c>
    </row>
    <row r="106" spans="2:65" s="1" customFormat="1" ht="6.95" customHeight="1" x14ac:dyDescent="0.3">
      <c r="B106" s="49"/>
      <c r="C106" s="50"/>
      <c r="D106" s="50"/>
      <c r="E106" s="50"/>
      <c r="F106" s="50"/>
      <c r="G106" s="50"/>
      <c r="H106" s="50"/>
      <c r="I106" s="117"/>
      <c r="J106" s="50"/>
      <c r="K106" s="50"/>
      <c r="L106" s="34"/>
    </row>
  </sheetData>
  <autoFilter ref="C85:K85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  <col min="12" max="256" width="9.33203125" style="240"/>
    <col min="257" max="257" width="8.33203125" style="240" customWidth="1"/>
    <col min="258" max="258" width="1.6640625" style="240" customWidth="1"/>
    <col min="259" max="260" width="5" style="240" customWidth="1"/>
    <col min="261" max="261" width="11.6640625" style="240" customWidth="1"/>
    <col min="262" max="262" width="9.1640625" style="240" customWidth="1"/>
    <col min="263" max="263" width="5" style="240" customWidth="1"/>
    <col min="264" max="264" width="77.83203125" style="240" customWidth="1"/>
    <col min="265" max="266" width="20" style="240" customWidth="1"/>
    <col min="267" max="267" width="1.6640625" style="240" customWidth="1"/>
    <col min="268" max="512" width="9.33203125" style="240"/>
    <col min="513" max="513" width="8.33203125" style="240" customWidth="1"/>
    <col min="514" max="514" width="1.6640625" style="240" customWidth="1"/>
    <col min="515" max="516" width="5" style="240" customWidth="1"/>
    <col min="517" max="517" width="11.6640625" style="240" customWidth="1"/>
    <col min="518" max="518" width="9.1640625" style="240" customWidth="1"/>
    <col min="519" max="519" width="5" style="240" customWidth="1"/>
    <col min="520" max="520" width="77.83203125" style="240" customWidth="1"/>
    <col min="521" max="522" width="20" style="240" customWidth="1"/>
    <col min="523" max="523" width="1.6640625" style="240" customWidth="1"/>
    <col min="524" max="768" width="9.33203125" style="240"/>
    <col min="769" max="769" width="8.33203125" style="240" customWidth="1"/>
    <col min="770" max="770" width="1.6640625" style="240" customWidth="1"/>
    <col min="771" max="772" width="5" style="240" customWidth="1"/>
    <col min="773" max="773" width="11.6640625" style="240" customWidth="1"/>
    <col min="774" max="774" width="9.1640625" style="240" customWidth="1"/>
    <col min="775" max="775" width="5" style="240" customWidth="1"/>
    <col min="776" max="776" width="77.83203125" style="240" customWidth="1"/>
    <col min="777" max="778" width="20" style="240" customWidth="1"/>
    <col min="779" max="779" width="1.6640625" style="240" customWidth="1"/>
    <col min="780" max="1024" width="9.33203125" style="240"/>
    <col min="1025" max="1025" width="8.33203125" style="240" customWidth="1"/>
    <col min="1026" max="1026" width="1.6640625" style="240" customWidth="1"/>
    <col min="1027" max="1028" width="5" style="240" customWidth="1"/>
    <col min="1029" max="1029" width="11.6640625" style="240" customWidth="1"/>
    <col min="1030" max="1030" width="9.1640625" style="240" customWidth="1"/>
    <col min="1031" max="1031" width="5" style="240" customWidth="1"/>
    <col min="1032" max="1032" width="77.83203125" style="240" customWidth="1"/>
    <col min="1033" max="1034" width="20" style="240" customWidth="1"/>
    <col min="1035" max="1035" width="1.6640625" style="240" customWidth="1"/>
    <col min="1036" max="1280" width="9.33203125" style="240"/>
    <col min="1281" max="1281" width="8.33203125" style="240" customWidth="1"/>
    <col min="1282" max="1282" width="1.6640625" style="240" customWidth="1"/>
    <col min="1283" max="1284" width="5" style="240" customWidth="1"/>
    <col min="1285" max="1285" width="11.6640625" style="240" customWidth="1"/>
    <col min="1286" max="1286" width="9.1640625" style="240" customWidth="1"/>
    <col min="1287" max="1287" width="5" style="240" customWidth="1"/>
    <col min="1288" max="1288" width="77.83203125" style="240" customWidth="1"/>
    <col min="1289" max="1290" width="20" style="240" customWidth="1"/>
    <col min="1291" max="1291" width="1.6640625" style="240" customWidth="1"/>
    <col min="1292" max="1536" width="9.33203125" style="240"/>
    <col min="1537" max="1537" width="8.33203125" style="240" customWidth="1"/>
    <col min="1538" max="1538" width="1.6640625" style="240" customWidth="1"/>
    <col min="1539" max="1540" width="5" style="240" customWidth="1"/>
    <col min="1541" max="1541" width="11.6640625" style="240" customWidth="1"/>
    <col min="1542" max="1542" width="9.1640625" style="240" customWidth="1"/>
    <col min="1543" max="1543" width="5" style="240" customWidth="1"/>
    <col min="1544" max="1544" width="77.83203125" style="240" customWidth="1"/>
    <col min="1545" max="1546" width="20" style="240" customWidth="1"/>
    <col min="1547" max="1547" width="1.6640625" style="240" customWidth="1"/>
    <col min="1548" max="1792" width="9.33203125" style="240"/>
    <col min="1793" max="1793" width="8.33203125" style="240" customWidth="1"/>
    <col min="1794" max="1794" width="1.6640625" style="240" customWidth="1"/>
    <col min="1795" max="1796" width="5" style="240" customWidth="1"/>
    <col min="1797" max="1797" width="11.6640625" style="240" customWidth="1"/>
    <col min="1798" max="1798" width="9.1640625" style="240" customWidth="1"/>
    <col min="1799" max="1799" width="5" style="240" customWidth="1"/>
    <col min="1800" max="1800" width="77.83203125" style="240" customWidth="1"/>
    <col min="1801" max="1802" width="20" style="240" customWidth="1"/>
    <col min="1803" max="1803" width="1.6640625" style="240" customWidth="1"/>
    <col min="1804" max="2048" width="9.33203125" style="240"/>
    <col min="2049" max="2049" width="8.33203125" style="240" customWidth="1"/>
    <col min="2050" max="2050" width="1.6640625" style="240" customWidth="1"/>
    <col min="2051" max="2052" width="5" style="240" customWidth="1"/>
    <col min="2053" max="2053" width="11.6640625" style="240" customWidth="1"/>
    <col min="2054" max="2054" width="9.1640625" style="240" customWidth="1"/>
    <col min="2055" max="2055" width="5" style="240" customWidth="1"/>
    <col min="2056" max="2056" width="77.83203125" style="240" customWidth="1"/>
    <col min="2057" max="2058" width="20" style="240" customWidth="1"/>
    <col min="2059" max="2059" width="1.6640625" style="240" customWidth="1"/>
    <col min="2060" max="2304" width="9.33203125" style="240"/>
    <col min="2305" max="2305" width="8.33203125" style="240" customWidth="1"/>
    <col min="2306" max="2306" width="1.6640625" style="240" customWidth="1"/>
    <col min="2307" max="2308" width="5" style="240" customWidth="1"/>
    <col min="2309" max="2309" width="11.6640625" style="240" customWidth="1"/>
    <col min="2310" max="2310" width="9.1640625" style="240" customWidth="1"/>
    <col min="2311" max="2311" width="5" style="240" customWidth="1"/>
    <col min="2312" max="2312" width="77.83203125" style="240" customWidth="1"/>
    <col min="2313" max="2314" width="20" style="240" customWidth="1"/>
    <col min="2315" max="2315" width="1.6640625" style="240" customWidth="1"/>
    <col min="2316" max="2560" width="9.33203125" style="240"/>
    <col min="2561" max="2561" width="8.33203125" style="240" customWidth="1"/>
    <col min="2562" max="2562" width="1.6640625" style="240" customWidth="1"/>
    <col min="2563" max="2564" width="5" style="240" customWidth="1"/>
    <col min="2565" max="2565" width="11.6640625" style="240" customWidth="1"/>
    <col min="2566" max="2566" width="9.1640625" style="240" customWidth="1"/>
    <col min="2567" max="2567" width="5" style="240" customWidth="1"/>
    <col min="2568" max="2568" width="77.83203125" style="240" customWidth="1"/>
    <col min="2569" max="2570" width="20" style="240" customWidth="1"/>
    <col min="2571" max="2571" width="1.6640625" style="240" customWidth="1"/>
    <col min="2572" max="2816" width="9.33203125" style="240"/>
    <col min="2817" max="2817" width="8.33203125" style="240" customWidth="1"/>
    <col min="2818" max="2818" width="1.6640625" style="240" customWidth="1"/>
    <col min="2819" max="2820" width="5" style="240" customWidth="1"/>
    <col min="2821" max="2821" width="11.6640625" style="240" customWidth="1"/>
    <col min="2822" max="2822" width="9.1640625" style="240" customWidth="1"/>
    <col min="2823" max="2823" width="5" style="240" customWidth="1"/>
    <col min="2824" max="2824" width="77.83203125" style="240" customWidth="1"/>
    <col min="2825" max="2826" width="20" style="240" customWidth="1"/>
    <col min="2827" max="2827" width="1.6640625" style="240" customWidth="1"/>
    <col min="2828" max="3072" width="9.33203125" style="240"/>
    <col min="3073" max="3073" width="8.33203125" style="240" customWidth="1"/>
    <col min="3074" max="3074" width="1.6640625" style="240" customWidth="1"/>
    <col min="3075" max="3076" width="5" style="240" customWidth="1"/>
    <col min="3077" max="3077" width="11.6640625" style="240" customWidth="1"/>
    <col min="3078" max="3078" width="9.1640625" style="240" customWidth="1"/>
    <col min="3079" max="3079" width="5" style="240" customWidth="1"/>
    <col min="3080" max="3080" width="77.83203125" style="240" customWidth="1"/>
    <col min="3081" max="3082" width="20" style="240" customWidth="1"/>
    <col min="3083" max="3083" width="1.6640625" style="240" customWidth="1"/>
    <col min="3084" max="3328" width="9.33203125" style="240"/>
    <col min="3329" max="3329" width="8.33203125" style="240" customWidth="1"/>
    <col min="3330" max="3330" width="1.6640625" style="240" customWidth="1"/>
    <col min="3331" max="3332" width="5" style="240" customWidth="1"/>
    <col min="3333" max="3333" width="11.6640625" style="240" customWidth="1"/>
    <col min="3334" max="3334" width="9.1640625" style="240" customWidth="1"/>
    <col min="3335" max="3335" width="5" style="240" customWidth="1"/>
    <col min="3336" max="3336" width="77.83203125" style="240" customWidth="1"/>
    <col min="3337" max="3338" width="20" style="240" customWidth="1"/>
    <col min="3339" max="3339" width="1.6640625" style="240" customWidth="1"/>
    <col min="3340" max="3584" width="9.33203125" style="240"/>
    <col min="3585" max="3585" width="8.33203125" style="240" customWidth="1"/>
    <col min="3586" max="3586" width="1.6640625" style="240" customWidth="1"/>
    <col min="3587" max="3588" width="5" style="240" customWidth="1"/>
    <col min="3589" max="3589" width="11.6640625" style="240" customWidth="1"/>
    <col min="3590" max="3590" width="9.1640625" style="240" customWidth="1"/>
    <col min="3591" max="3591" width="5" style="240" customWidth="1"/>
    <col min="3592" max="3592" width="77.83203125" style="240" customWidth="1"/>
    <col min="3593" max="3594" width="20" style="240" customWidth="1"/>
    <col min="3595" max="3595" width="1.6640625" style="240" customWidth="1"/>
    <col min="3596" max="3840" width="9.33203125" style="240"/>
    <col min="3841" max="3841" width="8.33203125" style="240" customWidth="1"/>
    <col min="3842" max="3842" width="1.6640625" style="240" customWidth="1"/>
    <col min="3843" max="3844" width="5" style="240" customWidth="1"/>
    <col min="3845" max="3845" width="11.6640625" style="240" customWidth="1"/>
    <col min="3846" max="3846" width="9.1640625" style="240" customWidth="1"/>
    <col min="3847" max="3847" width="5" style="240" customWidth="1"/>
    <col min="3848" max="3848" width="77.83203125" style="240" customWidth="1"/>
    <col min="3849" max="3850" width="20" style="240" customWidth="1"/>
    <col min="3851" max="3851" width="1.6640625" style="240" customWidth="1"/>
    <col min="3852" max="4096" width="9.33203125" style="240"/>
    <col min="4097" max="4097" width="8.33203125" style="240" customWidth="1"/>
    <col min="4098" max="4098" width="1.6640625" style="240" customWidth="1"/>
    <col min="4099" max="4100" width="5" style="240" customWidth="1"/>
    <col min="4101" max="4101" width="11.6640625" style="240" customWidth="1"/>
    <col min="4102" max="4102" width="9.1640625" style="240" customWidth="1"/>
    <col min="4103" max="4103" width="5" style="240" customWidth="1"/>
    <col min="4104" max="4104" width="77.83203125" style="240" customWidth="1"/>
    <col min="4105" max="4106" width="20" style="240" customWidth="1"/>
    <col min="4107" max="4107" width="1.6640625" style="240" customWidth="1"/>
    <col min="4108" max="4352" width="9.33203125" style="240"/>
    <col min="4353" max="4353" width="8.33203125" style="240" customWidth="1"/>
    <col min="4354" max="4354" width="1.6640625" style="240" customWidth="1"/>
    <col min="4355" max="4356" width="5" style="240" customWidth="1"/>
    <col min="4357" max="4357" width="11.6640625" style="240" customWidth="1"/>
    <col min="4358" max="4358" width="9.1640625" style="240" customWidth="1"/>
    <col min="4359" max="4359" width="5" style="240" customWidth="1"/>
    <col min="4360" max="4360" width="77.83203125" style="240" customWidth="1"/>
    <col min="4361" max="4362" width="20" style="240" customWidth="1"/>
    <col min="4363" max="4363" width="1.6640625" style="240" customWidth="1"/>
    <col min="4364" max="4608" width="9.33203125" style="240"/>
    <col min="4609" max="4609" width="8.33203125" style="240" customWidth="1"/>
    <col min="4610" max="4610" width="1.6640625" style="240" customWidth="1"/>
    <col min="4611" max="4612" width="5" style="240" customWidth="1"/>
    <col min="4613" max="4613" width="11.6640625" style="240" customWidth="1"/>
    <col min="4614" max="4614" width="9.1640625" style="240" customWidth="1"/>
    <col min="4615" max="4615" width="5" style="240" customWidth="1"/>
    <col min="4616" max="4616" width="77.83203125" style="240" customWidth="1"/>
    <col min="4617" max="4618" width="20" style="240" customWidth="1"/>
    <col min="4619" max="4619" width="1.6640625" style="240" customWidth="1"/>
    <col min="4620" max="4864" width="9.33203125" style="240"/>
    <col min="4865" max="4865" width="8.33203125" style="240" customWidth="1"/>
    <col min="4866" max="4866" width="1.6640625" style="240" customWidth="1"/>
    <col min="4867" max="4868" width="5" style="240" customWidth="1"/>
    <col min="4869" max="4869" width="11.6640625" style="240" customWidth="1"/>
    <col min="4870" max="4870" width="9.1640625" style="240" customWidth="1"/>
    <col min="4871" max="4871" width="5" style="240" customWidth="1"/>
    <col min="4872" max="4872" width="77.83203125" style="240" customWidth="1"/>
    <col min="4873" max="4874" width="20" style="240" customWidth="1"/>
    <col min="4875" max="4875" width="1.6640625" style="240" customWidth="1"/>
    <col min="4876" max="5120" width="9.33203125" style="240"/>
    <col min="5121" max="5121" width="8.33203125" style="240" customWidth="1"/>
    <col min="5122" max="5122" width="1.6640625" style="240" customWidth="1"/>
    <col min="5123" max="5124" width="5" style="240" customWidth="1"/>
    <col min="5125" max="5125" width="11.6640625" style="240" customWidth="1"/>
    <col min="5126" max="5126" width="9.1640625" style="240" customWidth="1"/>
    <col min="5127" max="5127" width="5" style="240" customWidth="1"/>
    <col min="5128" max="5128" width="77.83203125" style="240" customWidth="1"/>
    <col min="5129" max="5130" width="20" style="240" customWidth="1"/>
    <col min="5131" max="5131" width="1.6640625" style="240" customWidth="1"/>
    <col min="5132" max="5376" width="9.33203125" style="240"/>
    <col min="5377" max="5377" width="8.33203125" style="240" customWidth="1"/>
    <col min="5378" max="5378" width="1.6640625" style="240" customWidth="1"/>
    <col min="5379" max="5380" width="5" style="240" customWidth="1"/>
    <col min="5381" max="5381" width="11.6640625" style="240" customWidth="1"/>
    <col min="5382" max="5382" width="9.1640625" style="240" customWidth="1"/>
    <col min="5383" max="5383" width="5" style="240" customWidth="1"/>
    <col min="5384" max="5384" width="77.83203125" style="240" customWidth="1"/>
    <col min="5385" max="5386" width="20" style="240" customWidth="1"/>
    <col min="5387" max="5387" width="1.6640625" style="240" customWidth="1"/>
    <col min="5388" max="5632" width="9.33203125" style="240"/>
    <col min="5633" max="5633" width="8.33203125" style="240" customWidth="1"/>
    <col min="5634" max="5634" width="1.6640625" style="240" customWidth="1"/>
    <col min="5635" max="5636" width="5" style="240" customWidth="1"/>
    <col min="5637" max="5637" width="11.6640625" style="240" customWidth="1"/>
    <col min="5638" max="5638" width="9.1640625" style="240" customWidth="1"/>
    <col min="5639" max="5639" width="5" style="240" customWidth="1"/>
    <col min="5640" max="5640" width="77.83203125" style="240" customWidth="1"/>
    <col min="5641" max="5642" width="20" style="240" customWidth="1"/>
    <col min="5643" max="5643" width="1.6640625" style="240" customWidth="1"/>
    <col min="5644" max="5888" width="9.33203125" style="240"/>
    <col min="5889" max="5889" width="8.33203125" style="240" customWidth="1"/>
    <col min="5890" max="5890" width="1.6640625" style="240" customWidth="1"/>
    <col min="5891" max="5892" width="5" style="240" customWidth="1"/>
    <col min="5893" max="5893" width="11.6640625" style="240" customWidth="1"/>
    <col min="5894" max="5894" width="9.1640625" style="240" customWidth="1"/>
    <col min="5895" max="5895" width="5" style="240" customWidth="1"/>
    <col min="5896" max="5896" width="77.83203125" style="240" customWidth="1"/>
    <col min="5897" max="5898" width="20" style="240" customWidth="1"/>
    <col min="5899" max="5899" width="1.6640625" style="240" customWidth="1"/>
    <col min="5900" max="6144" width="9.33203125" style="240"/>
    <col min="6145" max="6145" width="8.33203125" style="240" customWidth="1"/>
    <col min="6146" max="6146" width="1.6640625" style="240" customWidth="1"/>
    <col min="6147" max="6148" width="5" style="240" customWidth="1"/>
    <col min="6149" max="6149" width="11.6640625" style="240" customWidth="1"/>
    <col min="6150" max="6150" width="9.1640625" style="240" customWidth="1"/>
    <col min="6151" max="6151" width="5" style="240" customWidth="1"/>
    <col min="6152" max="6152" width="77.83203125" style="240" customWidth="1"/>
    <col min="6153" max="6154" width="20" style="240" customWidth="1"/>
    <col min="6155" max="6155" width="1.6640625" style="240" customWidth="1"/>
    <col min="6156" max="6400" width="9.33203125" style="240"/>
    <col min="6401" max="6401" width="8.33203125" style="240" customWidth="1"/>
    <col min="6402" max="6402" width="1.6640625" style="240" customWidth="1"/>
    <col min="6403" max="6404" width="5" style="240" customWidth="1"/>
    <col min="6405" max="6405" width="11.6640625" style="240" customWidth="1"/>
    <col min="6406" max="6406" width="9.1640625" style="240" customWidth="1"/>
    <col min="6407" max="6407" width="5" style="240" customWidth="1"/>
    <col min="6408" max="6408" width="77.83203125" style="240" customWidth="1"/>
    <col min="6409" max="6410" width="20" style="240" customWidth="1"/>
    <col min="6411" max="6411" width="1.6640625" style="240" customWidth="1"/>
    <col min="6412" max="6656" width="9.33203125" style="240"/>
    <col min="6657" max="6657" width="8.33203125" style="240" customWidth="1"/>
    <col min="6658" max="6658" width="1.6640625" style="240" customWidth="1"/>
    <col min="6659" max="6660" width="5" style="240" customWidth="1"/>
    <col min="6661" max="6661" width="11.6640625" style="240" customWidth="1"/>
    <col min="6662" max="6662" width="9.1640625" style="240" customWidth="1"/>
    <col min="6663" max="6663" width="5" style="240" customWidth="1"/>
    <col min="6664" max="6664" width="77.83203125" style="240" customWidth="1"/>
    <col min="6665" max="6666" width="20" style="240" customWidth="1"/>
    <col min="6667" max="6667" width="1.6640625" style="240" customWidth="1"/>
    <col min="6668" max="6912" width="9.33203125" style="240"/>
    <col min="6913" max="6913" width="8.33203125" style="240" customWidth="1"/>
    <col min="6914" max="6914" width="1.6640625" style="240" customWidth="1"/>
    <col min="6915" max="6916" width="5" style="240" customWidth="1"/>
    <col min="6917" max="6917" width="11.6640625" style="240" customWidth="1"/>
    <col min="6918" max="6918" width="9.1640625" style="240" customWidth="1"/>
    <col min="6919" max="6919" width="5" style="240" customWidth="1"/>
    <col min="6920" max="6920" width="77.83203125" style="240" customWidth="1"/>
    <col min="6921" max="6922" width="20" style="240" customWidth="1"/>
    <col min="6923" max="6923" width="1.6640625" style="240" customWidth="1"/>
    <col min="6924" max="7168" width="9.33203125" style="240"/>
    <col min="7169" max="7169" width="8.33203125" style="240" customWidth="1"/>
    <col min="7170" max="7170" width="1.6640625" style="240" customWidth="1"/>
    <col min="7171" max="7172" width="5" style="240" customWidth="1"/>
    <col min="7173" max="7173" width="11.6640625" style="240" customWidth="1"/>
    <col min="7174" max="7174" width="9.1640625" style="240" customWidth="1"/>
    <col min="7175" max="7175" width="5" style="240" customWidth="1"/>
    <col min="7176" max="7176" width="77.83203125" style="240" customWidth="1"/>
    <col min="7177" max="7178" width="20" style="240" customWidth="1"/>
    <col min="7179" max="7179" width="1.6640625" style="240" customWidth="1"/>
    <col min="7180" max="7424" width="9.33203125" style="240"/>
    <col min="7425" max="7425" width="8.33203125" style="240" customWidth="1"/>
    <col min="7426" max="7426" width="1.6640625" style="240" customWidth="1"/>
    <col min="7427" max="7428" width="5" style="240" customWidth="1"/>
    <col min="7429" max="7429" width="11.6640625" style="240" customWidth="1"/>
    <col min="7430" max="7430" width="9.1640625" style="240" customWidth="1"/>
    <col min="7431" max="7431" width="5" style="240" customWidth="1"/>
    <col min="7432" max="7432" width="77.83203125" style="240" customWidth="1"/>
    <col min="7433" max="7434" width="20" style="240" customWidth="1"/>
    <col min="7435" max="7435" width="1.6640625" style="240" customWidth="1"/>
    <col min="7436" max="7680" width="9.33203125" style="240"/>
    <col min="7681" max="7681" width="8.33203125" style="240" customWidth="1"/>
    <col min="7682" max="7682" width="1.6640625" style="240" customWidth="1"/>
    <col min="7683" max="7684" width="5" style="240" customWidth="1"/>
    <col min="7685" max="7685" width="11.6640625" style="240" customWidth="1"/>
    <col min="7686" max="7686" width="9.1640625" style="240" customWidth="1"/>
    <col min="7687" max="7687" width="5" style="240" customWidth="1"/>
    <col min="7688" max="7688" width="77.83203125" style="240" customWidth="1"/>
    <col min="7689" max="7690" width="20" style="240" customWidth="1"/>
    <col min="7691" max="7691" width="1.6640625" style="240" customWidth="1"/>
    <col min="7692" max="7936" width="9.33203125" style="240"/>
    <col min="7937" max="7937" width="8.33203125" style="240" customWidth="1"/>
    <col min="7938" max="7938" width="1.6640625" style="240" customWidth="1"/>
    <col min="7939" max="7940" width="5" style="240" customWidth="1"/>
    <col min="7941" max="7941" width="11.6640625" style="240" customWidth="1"/>
    <col min="7942" max="7942" width="9.1640625" style="240" customWidth="1"/>
    <col min="7943" max="7943" width="5" style="240" customWidth="1"/>
    <col min="7944" max="7944" width="77.83203125" style="240" customWidth="1"/>
    <col min="7945" max="7946" width="20" style="240" customWidth="1"/>
    <col min="7947" max="7947" width="1.6640625" style="240" customWidth="1"/>
    <col min="7948" max="8192" width="9.33203125" style="240"/>
    <col min="8193" max="8193" width="8.33203125" style="240" customWidth="1"/>
    <col min="8194" max="8194" width="1.6640625" style="240" customWidth="1"/>
    <col min="8195" max="8196" width="5" style="240" customWidth="1"/>
    <col min="8197" max="8197" width="11.6640625" style="240" customWidth="1"/>
    <col min="8198" max="8198" width="9.1640625" style="240" customWidth="1"/>
    <col min="8199" max="8199" width="5" style="240" customWidth="1"/>
    <col min="8200" max="8200" width="77.83203125" style="240" customWidth="1"/>
    <col min="8201" max="8202" width="20" style="240" customWidth="1"/>
    <col min="8203" max="8203" width="1.6640625" style="240" customWidth="1"/>
    <col min="8204" max="8448" width="9.33203125" style="240"/>
    <col min="8449" max="8449" width="8.33203125" style="240" customWidth="1"/>
    <col min="8450" max="8450" width="1.6640625" style="240" customWidth="1"/>
    <col min="8451" max="8452" width="5" style="240" customWidth="1"/>
    <col min="8453" max="8453" width="11.6640625" style="240" customWidth="1"/>
    <col min="8454" max="8454" width="9.1640625" style="240" customWidth="1"/>
    <col min="8455" max="8455" width="5" style="240" customWidth="1"/>
    <col min="8456" max="8456" width="77.83203125" style="240" customWidth="1"/>
    <col min="8457" max="8458" width="20" style="240" customWidth="1"/>
    <col min="8459" max="8459" width="1.6640625" style="240" customWidth="1"/>
    <col min="8460" max="8704" width="9.33203125" style="240"/>
    <col min="8705" max="8705" width="8.33203125" style="240" customWidth="1"/>
    <col min="8706" max="8706" width="1.6640625" style="240" customWidth="1"/>
    <col min="8707" max="8708" width="5" style="240" customWidth="1"/>
    <col min="8709" max="8709" width="11.6640625" style="240" customWidth="1"/>
    <col min="8710" max="8710" width="9.1640625" style="240" customWidth="1"/>
    <col min="8711" max="8711" width="5" style="240" customWidth="1"/>
    <col min="8712" max="8712" width="77.83203125" style="240" customWidth="1"/>
    <col min="8713" max="8714" width="20" style="240" customWidth="1"/>
    <col min="8715" max="8715" width="1.6640625" style="240" customWidth="1"/>
    <col min="8716" max="8960" width="9.33203125" style="240"/>
    <col min="8961" max="8961" width="8.33203125" style="240" customWidth="1"/>
    <col min="8962" max="8962" width="1.6640625" style="240" customWidth="1"/>
    <col min="8963" max="8964" width="5" style="240" customWidth="1"/>
    <col min="8965" max="8965" width="11.6640625" style="240" customWidth="1"/>
    <col min="8966" max="8966" width="9.1640625" style="240" customWidth="1"/>
    <col min="8967" max="8967" width="5" style="240" customWidth="1"/>
    <col min="8968" max="8968" width="77.83203125" style="240" customWidth="1"/>
    <col min="8969" max="8970" width="20" style="240" customWidth="1"/>
    <col min="8971" max="8971" width="1.6640625" style="240" customWidth="1"/>
    <col min="8972" max="9216" width="9.33203125" style="240"/>
    <col min="9217" max="9217" width="8.33203125" style="240" customWidth="1"/>
    <col min="9218" max="9218" width="1.6640625" style="240" customWidth="1"/>
    <col min="9219" max="9220" width="5" style="240" customWidth="1"/>
    <col min="9221" max="9221" width="11.6640625" style="240" customWidth="1"/>
    <col min="9222" max="9222" width="9.1640625" style="240" customWidth="1"/>
    <col min="9223" max="9223" width="5" style="240" customWidth="1"/>
    <col min="9224" max="9224" width="77.83203125" style="240" customWidth="1"/>
    <col min="9225" max="9226" width="20" style="240" customWidth="1"/>
    <col min="9227" max="9227" width="1.6640625" style="240" customWidth="1"/>
    <col min="9228" max="9472" width="9.33203125" style="240"/>
    <col min="9473" max="9473" width="8.33203125" style="240" customWidth="1"/>
    <col min="9474" max="9474" width="1.6640625" style="240" customWidth="1"/>
    <col min="9475" max="9476" width="5" style="240" customWidth="1"/>
    <col min="9477" max="9477" width="11.6640625" style="240" customWidth="1"/>
    <col min="9478" max="9478" width="9.1640625" style="240" customWidth="1"/>
    <col min="9479" max="9479" width="5" style="240" customWidth="1"/>
    <col min="9480" max="9480" width="77.83203125" style="240" customWidth="1"/>
    <col min="9481" max="9482" width="20" style="240" customWidth="1"/>
    <col min="9483" max="9483" width="1.6640625" style="240" customWidth="1"/>
    <col min="9484" max="9728" width="9.33203125" style="240"/>
    <col min="9729" max="9729" width="8.33203125" style="240" customWidth="1"/>
    <col min="9730" max="9730" width="1.6640625" style="240" customWidth="1"/>
    <col min="9731" max="9732" width="5" style="240" customWidth="1"/>
    <col min="9733" max="9733" width="11.6640625" style="240" customWidth="1"/>
    <col min="9734" max="9734" width="9.1640625" style="240" customWidth="1"/>
    <col min="9735" max="9735" width="5" style="240" customWidth="1"/>
    <col min="9736" max="9736" width="77.83203125" style="240" customWidth="1"/>
    <col min="9737" max="9738" width="20" style="240" customWidth="1"/>
    <col min="9739" max="9739" width="1.6640625" style="240" customWidth="1"/>
    <col min="9740" max="9984" width="9.33203125" style="240"/>
    <col min="9985" max="9985" width="8.33203125" style="240" customWidth="1"/>
    <col min="9986" max="9986" width="1.6640625" style="240" customWidth="1"/>
    <col min="9987" max="9988" width="5" style="240" customWidth="1"/>
    <col min="9989" max="9989" width="11.6640625" style="240" customWidth="1"/>
    <col min="9990" max="9990" width="9.1640625" style="240" customWidth="1"/>
    <col min="9991" max="9991" width="5" style="240" customWidth="1"/>
    <col min="9992" max="9992" width="77.83203125" style="240" customWidth="1"/>
    <col min="9993" max="9994" width="20" style="240" customWidth="1"/>
    <col min="9995" max="9995" width="1.6640625" style="240" customWidth="1"/>
    <col min="9996" max="10240" width="9.33203125" style="240"/>
    <col min="10241" max="10241" width="8.33203125" style="240" customWidth="1"/>
    <col min="10242" max="10242" width="1.6640625" style="240" customWidth="1"/>
    <col min="10243" max="10244" width="5" style="240" customWidth="1"/>
    <col min="10245" max="10245" width="11.6640625" style="240" customWidth="1"/>
    <col min="10246" max="10246" width="9.1640625" style="240" customWidth="1"/>
    <col min="10247" max="10247" width="5" style="240" customWidth="1"/>
    <col min="10248" max="10248" width="77.83203125" style="240" customWidth="1"/>
    <col min="10249" max="10250" width="20" style="240" customWidth="1"/>
    <col min="10251" max="10251" width="1.6640625" style="240" customWidth="1"/>
    <col min="10252" max="10496" width="9.33203125" style="240"/>
    <col min="10497" max="10497" width="8.33203125" style="240" customWidth="1"/>
    <col min="10498" max="10498" width="1.6640625" style="240" customWidth="1"/>
    <col min="10499" max="10500" width="5" style="240" customWidth="1"/>
    <col min="10501" max="10501" width="11.6640625" style="240" customWidth="1"/>
    <col min="10502" max="10502" width="9.1640625" style="240" customWidth="1"/>
    <col min="10503" max="10503" width="5" style="240" customWidth="1"/>
    <col min="10504" max="10504" width="77.83203125" style="240" customWidth="1"/>
    <col min="10505" max="10506" width="20" style="240" customWidth="1"/>
    <col min="10507" max="10507" width="1.6640625" style="240" customWidth="1"/>
    <col min="10508" max="10752" width="9.33203125" style="240"/>
    <col min="10753" max="10753" width="8.33203125" style="240" customWidth="1"/>
    <col min="10754" max="10754" width="1.6640625" style="240" customWidth="1"/>
    <col min="10755" max="10756" width="5" style="240" customWidth="1"/>
    <col min="10757" max="10757" width="11.6640625" style="240" customWidth="1"/>
    <col min="10758" max="10758" width="9.1640625" style="240" customWidth="1"/>
    <col min="10759" max="10759" width="5" style="240" customWidth="1"/>
    <col min="10760" max="10760" width="77.83203125" style="240" customWidth="1"/>
    <col min="10761" max="10762" width="20" style="240" customWidth="1"/>
    <col min="10763" max="10763" width="1.6640625" style="240" customWidth="1"/>
    <col min="10764" max="11008" width="9.33203125" style="240"/>
    <col min="11009" max="11009" width="8.33203125" style="240" customWidth="1"/>
    <col min="11010" max="11010" width="1.6640625" style="240" customWidth="1"/>
    <col min="11011" max="11012" width="5" style="240" customWidth="1"/>
    <col min="11013" max="11013" width="11.6640625" style="240" customWidth="1"/>
    <col min="11014" max="11014" width="9.1640625" style="240" customWidth="1"/>
    <col min="11015" max="11015" width="5" style="240" customWidth="1"/>
    <col min="11016" max="11016" width="77.83203125" style="240" customWidth="1"/>
    <col min="11017" max="11018" width="20" style="240" customWidth="1"/>
    <col min="11019" max="11019" width="1.6640625" style="240" customWidth="1"/>
    <col min="11020" max="11264" width="9.33203125" style="240"/>
    <col min="11265" max="11265" width="8.33203125" style="240" customWidth="1"/>
    <col min="11266" max="11266" width="1.6640625" style="240" customWidth="1"/>
    <col min="11267" max="11268" width="5" style="240" customWidth="1"/>
    <col min="11269" max="11269" width="11.6640625" style="240" customWidth="1"/>
    <col min="11270" max="11270" width="9.1640625" style="240" customWidth="1"/>
    <col min="11271" max="11271" width="5" style="240" customWidth="1"/>
    <col min="11272" max="11272" width="77.83203125" style="240" customWidth="1"/>
    <col min="11273" max="11274" width="20" style="240" customWidth="1"/>
    <col min="11275" max="11275" width="1.6640625" style="240" customWidth="1"/>
    <col min="11276" max="11520" width="9.33203125" style="240"/>
    <col min="11521" max="11521" width="8.33203125" style="240" customWidth="1"/>
    <col min="11522" max="11522" width="1.6640625" style="240" customWidth="1"/>
    <col min="11523" max="11524" width="5" style="240" customWidth="1"/>
    <col min="11525" max="11525" width="11.6640625" style="240" customWidth="1"/>
    <col min="11526" max="11526" width="9.1640625" style="240" customWidth="1"/>
    <col min="11527" max="11527" width="5" style="240" customWidth="1"/>
    <col min="11528" max="11528" width="77.83203125" style="240" customWidth="1"/>
    <col min="11529" max="11530" width="20" style="240" customWidth="1"/>
    <col min="11531" max="11531" width="1.6640625" style="240" customWidth="1"/>
    <col min="11532" max="11776" width="9.33203125" style="240"/>
    <col min="11777" max="11777" width="8.33203125" style="240" customWidth="1"/>
    <col min="11778" max="11778" width="1.6640625" style="240" customWidth="1"/>
    <col min="11779" max="11780" width="5" style="240" customWidth="1"/>
    <col min="11781" max="11781" width="11.6640625" style="240" customWidth="1"/>
    <col min="11782" max="11782" width="9.1640625" style="240" customWidth="1"/>
    <col min="11783" max="11783" width="5" style="240" customWidth="1"/>
    <col min="11784" max="11784" width="77.83203125" style="240" customWidth="1"/>
    <col min="11785" max="11786" width="20" style="240" customWidth="1"/>
    <col min="11787" max="11787" width="1.6640625" style="240" customWidth="1"/>
    <col min="11788" max="12032" width="9.33203125" style="240"/>
    <col min="12033" max="12033" width="8.33203125" style="240" customWidth="1"/>
    <col min="12034" max="12034" width="1.6640625" style="240" customWidth="1"/>
    <col min="12035" max="12036" width="5" style="240" customWidth="1"/>
    <col min="12037" max="12037" width="11.6640625" style="240" customWidth="1"/>
    <col min="12038" max="12038" width="9.1640625" style="240" customWidth="1"/>
    <col min="12039" max="12039" width="5" style="240" customWidth="1"/>
    <col min="12040" max="12040" width="77.83203125" style="240" customWidth="1"/>
    <col min="12041" max="12042" width="20" style="240" customWidth="1"/>
    <col min="12043" max="12043" width="1.6640625" style="240" customWidth="1"/>
    <col min="12044" max="12288" width="9.33203125" style="240"/>
    <col min="12289" max="12289" width="8.33203125" style="240" customWidth="1"/>
    <col min="12290" max="12290" width="1.6640625" style="240" customWidth="1"/>
    <col min="12291" max="12292" width="5" style="240" customWidth="1"/>
    <col min="12293" max="12293" width="11.6640625" style="240" customWidth="1"/>
    <col min="12294" max="12294" width="9.1640625" style="240" customWidth="1"/>
    <col min="12295" max="12295" width="5" style="240" customWidth="1"/>
    <col min="12296" max="12296" width="77.83203125" style="240" customWidth="1"/>
    <col min="12297" max="12298" width="20" style="240" customWidth="1"/>
    <col min="12299" max="12299" width="1.6640625" style="240" customWidth="1"/>
    <col min="12300" max="12544" width="9.33203125" style="240"/>
    <col min="12545" max="12545" width="8.33203125" style="240" customWidth="1"/>
    <col min="12546" max="12546" width="1.6640625" style="240" customWidth="1"/>
    <col min="12547" max="12548" width="5" style="240" customWidth="1"/>
    <col min="12549" max="12549" width="11.6640625" style="240" customWidth="1"/>
    <col min="12550" max="12550" width="9.1640625" style="240" customWidth="1"/>
    <col min="12551" max="12551" width="5" style="240" customWidth="1"/>
    <col min="12552" max="12552" width="77.83203125" style="240" customWidth="1"/>
    <col min="12553" max="12554" width="20" style="240" customWidth="1"/>
    <col min="12555" max="12555" width="1.6640625" style="240" customWidth="1"/>
    <col min="12556" max="12800" width="9.33203125" style="240"/>
    <col min="12801" max="12801" width="8.33203125" style="240" customWidth="1"/>
    <col min="12802" max="12802" width="1.6640625" style="240" customWidth="1"/>
    <col min="12803" max="12804" width="5" style="240" customWidth="1"/>
    <col min="12805" max="12805" width="11.6640625" style="240" customWidth="1"/>
    <col min="12806" max="12806" width="9.1640625" style="240" customWidth="1"/>
    <col min="12807" max="12807" width="5" style="240" customWidth="1"/>
    <col min="12808" max="12808" width="77.83203125" style="240" customWidth="1"/>
    <col min="12809" max="12810" width="20" style="240" customWidth="1"/>
    <col min="12811" max="12811" width="1.6640625" style="240" customWidth="1"/>
    <col min="12812" max="13056" width="9.33203125" style="240"/>
    <col min="13057" max="13057" width="8.33203125" style="240" customWidth="1"/>
    <col min="13058" max="13058" width="1.6640625" style="240" customWidth="1"/>
    <col min="13059" max="13060" width="5" style="240" customWidth="1"/>
    <col min="13061" max="13061" width="11.6640625" style="240" customWidth="1"/>
    <col min="13062" max="13062" width="9.1640625" style="240" customWidth="1"/>
    <col min="13063" max="13063" width="5" style="240" customWidth="1"/>
    <col min="13064" max="13064" width="77.83203125" style="240" customWidth="1"/>
    <col min="13065" max="13066" width="20" style="240" customWidth="1"/>
    <col min="13067" max="13067" width="1.6640625" style="240" customWidth="1"/>
    <col min="13068" max="13312" width="9.33203125" style="240"/>
    <col min="13313" max="13313" width="8.33203125" style="240" customWidth="1"/>
    <col min="13314" max="13314" width="1.6640625" style="240" customWidth="1"/>
    <col min="13315" max="13316" width="5" style="240" customWidth="1"/>
    <col min="13317" max="13317" width="11.6640625" style="240" customWidth="1"/>
    <col min="13318" max="13318" width="9.1640625" style="240" customWidth="1"/>
    <col min="13319" max="13319" width="5" style="240" customWidth="1"/>
    <col min="13320" max="13320" width="77.83203125" style="240" customWidth="1"/>
    <col min="13321" max="13322" width="20" style="240" customWidth="1"/>
    <col min="13323" max="13323" width="1.6640625" style="240" customWidth="1"/>
    <col min="13324" max="13568" width="9.33203125" style="240"/>
    <col min="13569" max="13569" width="8.33203125" style="240" customWidth="1"/>
    <col min="13570" max="13570" width="1.6640625" style="240" customWidth="1"/>
    <col min="13571" max="13572" width="5" style="240" customWidth="1"/>
    <col min="13573" max="13573" width="11.6640625" style="240" customWidth="1"/>
    <col min="13574" max="13574" width="9.1640625" style="240" customWidth="1"/>
    <col min="13575" max="13575" width="5" style="240" customWidth="1"/>
    <col min="13576" max="13576" width="77.83203125" style="240" customWidth="1"/>
    <col min="13577" max="13578" width="20" style="240" customWidth="1"/>
    <col min="13579" max="13579" width="1.6640625" style="240" customWidth="1"/>
    <col min="13580" max="13824" width="9.33203125" style="240"/>
    <col min="13825" max="13825" width="8.33203125" style="240" customWidth="1"/>
    <col min="13826" max="13826" width="1.6640625" style="240" customWidth="1"/>
    <col min="13827" max="13828" width="5" style="240" customWidth="1"/>
    <col min="13829" max="13829" width="11.6640625" style="240" customWidth="1"/>
    <col min="13830" max="13830" width="9.1640625" style="240" customWidth="1"/>
    <col min="13831" max="13831" width="5" style="240" customWidth="1"/>
    <col min="13832" max="13832" width="77.83203125" style="240" customWidth="1"/>
    <col min="13833" max="13834" width="20" style="240" customWidth="1"/>
    <col min="13835" max="13835" width="1.6640625" style="240" customWidth="1"/>
    <col min="13836" max="14080" width="9.33203125" style="240"/>
    <col min="14081" max="14081" width="8.33203125" style="240" customWidth="1"/>
    <col min="14082" max="14082" width="1.6640625" style="240" customWidth="1"/>
    <col min="14083" max="14084" width="5" style="240" customWidth="1"/>
    <col min="14085" max="14085" width="11.6640625" style="240" customWidth="1"/>
    <col min="14086" max="14086" width="9.1640625" style="240" customWidth="1"/>
    <col min="14087" max="14087" width="5" style="240" customWidth="1"/>
    <col min="14088" max="14088" width="77.83203125" style="240" customWidth="1"/>
    <col min="14089" max="14090" width="20" style="240" customWidth="1"/>
    <col min="14091" max="14091" width="1.6640625" style="240" customWidth="1"/>
    <col min="14092" max="14336" width="9.33203125" style="240"/>
    <col min="14337" max="14337" width="8.33203125" style="240" customWidth="1"/>
    <col min="14338" max="14338" width="1.6640625" style="240" customWidth="1"/>
    <col min="14339" max="14340" width="5" style="240" customWidth="1"/>
    <col min="14341" max="14341" width="11.6640625" style="240" customWidth="1"/>
    <col min="14342" max="14342" width="9.1640625" style="240" customWidth="1"/>
    <col min="14343" max="14343" width="5" style="240" customWidth="1"/>
    <col min="14344" max="14344" width="77.83203125" style="240" customWidth="1"/>
    <col min="14345" max="14346" width="20" style="240" customWidth="1"/>
    <col min="14347" max="14347" width="1.6640625" style="240" customWidth="1"/>
    <col min="14348" max="14592" width="9.33203125" style="240"/>
    <col min="14593" max="14593" width="8.33203125" style="240" customWidth="1"/>
    <col min="14594" max="14594" width="1.6640625" style="240" customWidth="1"/>
    <col min="14595" max="14596" width="5" style="240" customWidth="1"/>
    <col min="14597" max="14597" width="11.6640625" style="240" customWidth="1"/>
    <col min="14598" max="14598" width="9.1640625" style="240" customWidth="1"/>
    <col min="14599" max="14599" width="5" style="240" customWidth="1"/>
    <col min="14600" max="14600" width="77.83203125" style="240" customWidth="1"/>
    <col min="14601" max="14602" width="20" style="240" customWidth="1"/>
    <col min="14603" max="14603" width="1.6640625" style="240" customWidth="1"/>
    <col min="14604" max="14848" width="9.33203125" style="240"/>
    <col min="14849" max="14849" width="8.33203125" style="240" customWidth="1"/>
    <col min="14850" max="14850" width="1.6640625" style="240" customWidth="1"/>
    <col min="14851" max="14852" width="5" style="240" customWidth="1"/>
    <col min="14853" max="14853" width="11.6640625" style="240" customWidth="1"/>
    <col min="14854" max="14854" width="9.1640625" style="240" customWidth="1"/>
    <col min="14855" max="14855" width="5" style="240" customWidth="1"/>
    <col min="14856" max="14856" width="77.83203125" style="240" customWidth="1"/>
    <col min="14857" max="14858" width="20" style="240" customWidth="1"/>
    <col min="14859" max="14859" width="1.6640625" style="240" customWidth="1"/>
    <col min="14860" max="15104" width="9.33203125" style="240"/>
    <col min="15105" max="15105" width="8.33203125" style="240" customWidth="1"/>
    <col min="15106" max="15106" width="1.6640625" style="240" customWidth="1"/>
    <col min="15107" max="15108" width="5" style="240" customWidth="1"/>
    <col min="15109" max="15109" width="11.6640625" style="240" customWidth="1"/>
    <col min="15110" max="15110" width="9.1640625" style="240" customWidth="1"/>
    <col min="15111" max="15111" width="5" style="240" customWidth="1"/>
    <col min="15112" max="15112" width="77.83203125" style="240" customWidth="1"/>
    <col min="15113" max="15114" width="20" style="240" customWidth="1"/>
    <col min="15115" max="15115" width="1.6640625" style="240" customWidth="1"/>
    <col min="15116" max="15360" width="9.33203125" style="240"/>
    <col min="15361" max="15361" width="8.33203125" style="240" customWidth="1"/>
    <col min="15362" max="15362" width="1.6640625" style="240" customWidth="1"/>
    <col min="15363" max="15364" width="5" style="240" customWidth="1"/>
    <col min="15365" max="15365" width="11.6640625" style="240" customWidth="1"/>
    <col min="15366" max="15366" width="9.1640625" style="240" customWidth="1"/>
    <col min="15367" max="15367" width="5" style="240" customWidth="1"/>
    <col min="15368" max="15368" width="77.83203125" style="240" customWidth="1"/>
    <col min="15369" max="15370" width="20" style="240" customWidth="1"/>
    <col min="15371" max="15371" width="1.6640625" style="240" customWidth="1"/>
    <col min="15372" max="15616" width="9.33203125" style="240"/>
    <col min="15617" max="15617" width="8.33203125" style="240" customWidth="1"/>
    <col min="15618" max="15618" width="1.6640625" style="240" customWidth="1"/>
    <col min="15619" max="15620" width="5" style="240" customWidth="1"/>
    <col min="15621" max="15621" width="11.6640625" style="240" customWidth="1"/>
    <col min="15622" max="15622" width="9.1640625" style="240" customWidth="1"/>
    <col min="15623" max="15623" width="5" style="240" customWidth="1"/>
    <col min="15624" max="15624" width="77.83203125" style="240" customWidth="1"/>
    <col min="15625" max="15626" width="20" style="240" customWidth="1"/>
    <col min="15627" max="15627" width="1.6640625" style="240" customWidth="1"/>
    <col min="15628" max="15872" width="9.33203125" style="240"/>
    <col min="15873" max="15873" width="8.33203125" style="240" customWidth="1"/>
    <col min="15874" max="15874" width="1.6640625" style="240" customWidth="1"/>
    <col min="15875" max="15876" width="5" style="240" customWidth="1"/>
    <col min="15877" max="15877" width="11.6640625" style="240" customWidth="1"/>
    <col min="15878" max="15878" width="9.1640625" style="240" customWidth="1"/>
    <col min="15879" max="15879" width="5" style="240" customWidth="1"/>
    <col min="15880" max="15880" width="77.83203125" style="240" customWidth="1"/>
    <col min="15881" max="15882" width="20" style="240" customWidth="1"/>
    <col min="15883" max="15883" width="1.6640625" style="240" customWidth="1"/>
    <col min="15884" max="16128" width="9.33203125" style="240"/>
    <col min="16129" max="16129" width="8.33203125" style="240" customWidth="1"/>
    <col min="16130" max="16130" width="1.6640625" style="240" customWidth="1"/>
    <col min="16131" max="16132" width="5" style="240" customWidth="1"/>
    <col min="16133" max="16133" width="11.6640625" style="240" customWidth="1"/>
    <col min="16134" max="16134" width="9.1640625" style="240" customWidth="1"/>
    <col min="16135" max="16135" width="5" style="240" customWidth="1"/>
    <col min="16136" max="16136" width="77.83203125" style="240" customWidth="1"/>
    <col min="16137" max="16138" width="20" style="240" customWidth="1"/>
    <col min="16139" max="16139" width="1.6640625" style="240" customWidth="1"/>
    <col min="16140" max="16384" width="9.33203125" style="240"/>
  </cols>
  <sheetData>
    <row r="1" spans="2:11" ht="37.5" customHeight="1" x14ac:dyDescent="0.3"/>
    <row r="2" spans="2:11" ht="7.5" customHeight="1" x14ac:dyDescent="0.3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246" customFormat="1" ht="45" customHeight="1" x14ac:dyDescent="0.3">
      <c r="B3" s="244"/>
      <c r="C3" s="363" t="s">
        <v>2056</v>
      </c>
      <c r="D3" s="363"/>
      <c r="E3" s="363"/>
      <c r="F3" s="363"/>
      <c r="G3" s="363"/>
      <c r="H3" s="363"/>
      <c r="I3" s="363"/>
      <c r="J3" s="363"/>
      <c r="K3" s="245"/>
    </row>
    <row r="4" spans="2:11" ht="25.5" customHeight="1" x14ac:dyDescent="0.3">
      <c r="B4" s="247"/>
      <c r="C4" s="368" t="s">
        <v>2057</v>
      </c>
      <c r="D4" s="368"/>
      <c r="E4" s="368"/>
      <c r="F4" s="368"/>
      <c r="G4" s="368"/>
      <c r="H4" s="368"/>
      <c r="I4" s="368"/>
      <c r="J4" s="368"/>
      <c r="K4" s="248"/>
    </row>
    <row r="5" spans="2:11" ht="5.25" customHeight="1" x14ac:dyDescent="0.3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 x14ac:dyDescent="0.3">
      <c r="B6" s="247"/>
      <c r="C6" s="365" t="s">
        <v>2058</v>
      </c>
      <c r="D6" s="365"/>
      <c r="E6" s="365"/>
      <c r="F6" s="365"/>
      <c r="G6" s="365"/>
      <c r="H6" s="365"/>
      <c r="I6" s="365"/>
      <c r="J6" s="365"/>
      <c r="K6" s="248"/>
    </row>
    <row r="7" spans="2:11" ht="15" customHeight="1" x14ac:dyDescent="0.3">
      <c r="B7" s="250"/>
      <c r="C7" s="365" t="s">
        <v>2059</v>
      </c>
      <c r="D7" s="365"/>
      <c r="E7" s="365"/>
      <c r="F7" s="365"/>
      <c r="G7" s="365"/>
      <c r="H7" s="365"/>
      <c r="I7" s="365"/>
      <c r="J7" s="365"/>
      <c r="K7" s="248"/>
    </row>
    <row r="8" spans="2:11" ht="12.75" customHeight="1" x14ac:dyDescent="0.3">
      <c r="B8" s="250"/>
      <c r="C8" s="251"/>
      <c r="D8" s="251"/>
      <c r="E8" s="251"/>
      <c r="F8" s="251"/>
      <c r="G8" s="251"/>
      <c r="H8" s="251"/>
      <c r="I8" s="251"/>
      <c r="J8" s="251"/>
      <c r="K8" s="248"/>
    </row>
    <row r="9" spans="2:11" ht="15" customHeight="1" x14ac:dyDescent="0.3">
      <c r="B9" s="250"/>
      <c r="C9" s="365" t="s">
        <v>2060</v>
      </c>
      <c r="D9" s="365"/>
      <c r="E9" s="365"/>
      <c r="F9" s="365"/>
      <c r="G9" s="365"/>
      <c r="H9" s="365"/>
      <c r="I9" s="365"/>
      <c r="J9" s="365"/>
      <c r="K9" s="248"/>
    </row>
    <row r="10" spans="2:11" ht="15" customHeight="1" x14ac:dyDescent="0.3">
      <c r="B10" s="250"/>
      <c r="C10" s="251"/>
      <c r="D10" s="365" t="s">
        <v>2061</v>
      </c>
      <c r="E10" s="365"/>
      <c r="F10" s="365"/>
      <c r="G10" s="365"/>
      <c r="H10" s="365"/>
      <c r="I10" s="365"/>
      <c r="J10" s="365"/>
      <c r="K10" s="248"/>
    </row>
    <row r="11" spans="2:11" ht="15" customHeight="1" x14ac:dyDescent="0.3">
      <c r="B11" s="250"/>
      <c r="C11" s="252"/>
      <c r="D11" s="365" t="s">
        <v>2062</v>
      </c>
      <c r="E11" s="365"/>
      <c r="F11" s="365"/>
      <c r="G11" s="365"/>
      <c r="H11" s="365"/>
      <c r="I11" s="365"/>
      <c r="J11" s="365"/>
      <c r="K11" s="248"/>
    </row>
    <row r="12" spans="2:11" ht="12.75" customHeight="1" x14ac:dyDescent="0.3">
      <c r="B12" s="250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 x14ac:dyDescent="0.3">
      <c r="B13" s="250"/>
      <c r="C13" s="252"/>
      <c r="D13" s="365" t="s">
        <v>2063</v>
      </c>
      <c r="E13" s="365"/>
      <c r="F13" s="365"/>
      <c r="G13" s="365"/>
      <c r="H13" s="365"/>
      <c r="I13" s="365"/>
      <c r="J13" s="365"/>
      <c r="K13" s="248"/>
    </row>
    <row r="14" spans="2:11" ht="15" customHeight="1" x14ac:dyDescent="0.3">
      <c r="B14" s="250"/>
      <c r="C14" s="252"/>
      <c r="D14" s="365" t="s">
        <v>2064</v>
      </c>
      <c r="E14" s="365"/>
      <c r="F14" s="365"/>
      <c r="G14" s="365"/>
      <c r="H14" s="365"/>
      <c r="I14" s="365"/>
      <c r="J14" s="365"/>
      <c r="K14" s="248"/>
    </row>
    <row r="15" spans="2:11" ht="15" customHeight="1" x14ac:dyDescent="0.3">
      <c r="B15" s="250"/>
      <c r="C15" s="252"/>
      <c r="D15" s="365" t="s">
        <v>2065</v>
      </c>
      <c r="E15" s="365"/>
      <c r="F15" s="365"/>
      <c r="G15" s="365"/>
      <c r="H15" s="365"/>
      <c r="I15" s="365"/>
      <c r="J15" s="365"/>
      <c r="K15" s="248"/>
    </row>
    <row r="16" spans="2:11" ht="15" customHeight="1" x14ac:dyDescent="0.3">
      <c r="B16" s="250"/>
      <c r="C16" s="252"/>
      <c r="D16" s="252"/>
      <c r="E16" s="253" t="s">
        <v>79</v>
      </c>
      <c r="F16" s="365" t="s">
        <v>2066</v>
      </c>
      <c r="G16" s="365"/>
      <c r="H16" s="365"/>
      <c r="I16" s="365"/>
      <c r="J16" s="365"/>
      <c r="K16" s="248"/>
    </row>
    <row r="17" spans="2:11" ht="15" customHeight="1" x14ac:dyDescent="0.3">
      <c r="B17" s="250"/>
      <c r="C17" s="252"/>
      <c r="D17" s="252"/>
      <c r="E17" s="253" t="s">
        <v>2067</v>
      </c>
      <c r="F17" s="365" t="s">
        <v>2068</v>
      </c>
      <c r="G17" s="365"/>
      <c r="H17" s="365"/>
      <c r="I17" s="365"/>
      <c r="J17" s="365"/>
      <c r="K17" s="248"/>
    </row>
    <row r="18" spans="2:11" ht="15" customHeight="1" x14ac:dyDescent="0.3">
      <c r="B18" s="250"/>
      <c r="C18" s="252"/>
      <c r="D18" s="252"/>
      <c r="E18" s="253" t="s">
        <v>2069</v>
      </c>
      <c r="F18" s="365" t="s">
        <v>2070</v>
      </c>
      <c r="G18" s="365"/>
      <c r="H18" s="365"/>
      <c r="I18" s="365"/>
      <c r="J18" s="365"/>
      <c r="K18" s="248"/>
    </row>
    <row r="19" spans="2:11" ht="15" customHeight="1" x14ac:dyDescent="0.3">
      <c r="B19" s="250"/>
      <c r="C19" s="252"/>
      <c r="D19" s="252"/>
      <c r="E19" s="253" t="s">
        <v>2071</v>
      </c>
      <c r="F19" s="365" t="s">
        <v>2072</v>
      </c>
      <c r="G19" s="365"/>
      <c r="H19" s="365"/>
      <c r="I19" s="365"/>
      <c r="J19" s="365"/>
      <c r="K19" s="248"/>
    </row>
    <row r="20" spans="2:11" ht="15" customHeight="1" x14ac:dyDescent="0.3">
      <c r="B20" s="250"/>
      <c r="C20" s="252"/>
      <c r="D20" s="252"/>
      <c r="E20" s="253" t="s">
        <v>2073</v>
      </c>
      <c r="F20" s="365" t="s">
        <v>1554</v>
      </c>
      <c r="G20" s="365"/>
      <c r="H20" s="365"/>
      <c r="I20" s="365"/>
      <c r="J20" s="365"/>
      <c r="K20" s="248"/>
    </row>
    <row r="21" spans="2:11" ht="15" customHeight="1" x14ac:dyDescent="0.3">
      <c r="B21" s="250"/>
      <c r="C21" s="252"/>
      <c r="D21" s="252"/>
      <c r="E21" s="253" t="s">
        <v>2074</v>
      </c>
      <c r="F21" s="365" t="s">
        <v>2075</v>
      </c>
      <c r="G21" s="365"/>
      <c r="H21" s="365"/>
      <c r="I21" s="365"/>
      <c r="J21" s="365"/>
      <c r="K21" s="248"/>
    </row>
    <row r="22" spans="2:11" ht="12.75" customHeight="1" x14ac:dyDescent="0.3">
      <c r="B22" s="250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 x14ac:dyDescent="0.3">
      <c r="B23" s="250"/>
      <c r="C23" s="365" t="s">
        <v>2076</v>
      </c>
      <c r="D23" s="365"/>
      <c r="E23" s="365"/>
      <c r="F23" s="365"/>
      <c r="G23" s="365"/>
      <c r="H23" s="365"/>
      <c r="I23" s="365"/>
      <c r="J23" s="365"/>
      <c r="K23" s="248"/>
    </row>
    <row r="24" spans="2:11" ht="15" customHeight="1" x14ac:dyDescent="0.3">
      <c r="B24" s="250"/>
      <c r="C24" s="365" t="s">
        <v>2077</v>
      </c>
      <c r="D24" s="365"/>
      <c r="E24" s="365"/>
      <c r="F24" s="365"/>
      <c r="G24" s="365"/>
      <c r="H24" s="365"/>
      <c r="I24" s="365"/>
      <c r="J24" s="365"/>
      <c r="K24" s="248"/>
    </row>
    <row r="25" spans="2:11" ht="15" customHeight="1" x14ac:dyDescent="0.3">
      <c r="B25" s="250"/>
      <c r="C25" s="251"/>
      <c r="D25" s="365" t="s">
        <v>2078</v>
      </c>
      <c r="E25" s="365"/>
      <c r="F25" s="365"/>
      <c r="G25" s="365"/>
      <c r="H25" s="365"/>
      <c r="I25" s="365"/>
      <c r="J25" s="365"/>
      <c r="K25" s="248"/>
    </row>
    <row r="26" spans="2:11" ht="15" customHeight="1" x14ac:dyDescent="0.3">
      <c r="B26" s="250"/>
      <c r="C26" s="252"/>
      <c r="D26" s="365" t="s">
        <v>2079</v>
      </c>
      <c r="E26" s="365"/>
      <c r="F26" s="365"/>
      <c r="G26" s="365"/>
      <c r="H26" s="365"/>
      <c r="I26" s="365"/>
      <c r="J26" s="365"/>
      <c r="K26" s="248"/>
    </row>
    <row r="27" spans="2:11" ht="12.75" customHeight="1" x14ac:dyDescent="0.3">
      <c r="B27" s="250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 x14ac:dyDescent="0.3">
      <c r="B28" s="250"/>
      <c r="C28" s="252"/>
      <c r="D28" s="365" t="s">
        <v>2080</v>
      </c>
      <c r="E28" s="365"/>
      <c r="F28" s="365"/>
      <c r="G28" s="365"/>
      <c r="H28" s="365"/>
      <c r="I28" s="365"/>
      <c r="J28" s="365"/>
      <c r="K28" s="248"/>
    </row>
    <row r="29" spans="2:11" ht="15" customHeight="1" x14ac:dyDescent="0.3">
      <c r="B29" s="250"/>
      <c r="C29" s="252"/>
      <c r="D29" s="365" t="s">
        <v>2081</v>
      </c>
      <c r="E29" s="365"/>
      <c r="F29" s="365"/>
      <c r="G29" s="365"/>
      <c r="H29" s="365"/>
      <c r="I29" s="365"/>
      <c r="J29" s="365"/>
      <c r="K29" s="248"/>
    </row>
    <row r="30" spans="2:11" ht="12.75" customHeight="1" x14ac:dyDescent="0.3">
      <c r="B30" s="250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 x14ac:dyDescent="0.3">
      <c r="B31" s="250"/>
      <c r="C31" s="252"/>
      <c r="D31" s="365" t="s">
        <v>2082</v>
      </c>
      <c r="E31" s="365"/>
      <c r="F31" s="365"/>
      <c r="G31" s="365"/>
      <c r="H31" s="365"/>
      <c r="I31" s="365"/>
      <c r="J31" s="365"/>
      <c r="K31" s="248"/>
    </row>
    <row r="32" spans="2:11" ht="15" customHeight="1" x14ac:dyDescent="0.3">
      <c r="B32" s="250"/>
      <c r="C32" s="252"/>
      <c r="D32" s="365" t="s">
        <v>2083</v>
      </c>
      <c r="E32" s="365"/>
      <c r="F32" s="365"/>
      <c r="G32" s="365"/>
      <c r="H32" s="365"/>
      <c r="I32" s="365"/>
      <c r="J32" s="365"/>
      <c r="K32" s="248"/>
    </row>
    <row r="33" spans="2:11" ht="15" customHeight="1" x14ac:dyDescent="0.3">
      <c r="B33" s="250"/>
      <c r="C33" s="252"/>
      <c r="D33" s="365" t="s">
        <v>2084</v>
      </c>
      <c r="E33" s="365"/>
      <c r="F33" s="365"/>
      <c r="G33" s="365"/>
      <c r="H33" s="365"/>
      <c r="I33" s="365"/>
      <c r="J33" s="365"/>
      <c r="K33" s="248"/>
    </row>
    <row r="34" spans="2:11" ht="15" customHeight="1" x14ac:dyDescent="0.3">
      <c r="B34" s="250"/>
      <c r="C34" s="252"/>
      <c r="D34" s="251"/>
      <c r="E34" s="254" t="s">
        <v>200</v>
      </c>
      <c r="F34" s="251"/>
      <c r="G34" s="365" t="s">
        <v>2085</v>
      </c>
      <c r="H34" s="365"/>
      <c r="I34" s="365"/>
      <c r="J34" s="365"/>
      <c r="K34" s="248"/>
    </row>
    <row r="35" spans="2:11" ht="30.75" customHeight="1" x14ac:dyDescent="0.3">
      <c r="B35" s="250"/>
      <c r="C35" s="252"/>
      <c r="D35" s="251"/>
      <c r="E35" s="254" t="s">
        <v>2086</v>
      </c>
      <c r="F35" s="251"/>
      <c r="G35" s="365" t="s">
        <v>2087</v>
      </c>
      <c r="H35" s="365"/>
      <c r="I35" s="365"/>
      <c r="J35" s="365"/>
      <c r="K35" s="248"/>
    </row>
    <row r="36" spans="2:11" ht="15" customHeight="1" x14ac:dyDescent="0.3">
      <c r="B36" s="250"/>
      <c r="C36" s="252"/>
      <c r="D36" s="251"/>
      <c r="E36" s="254" t="s">
        <v>54</v>
      </c>
      <c r="F36" s="251"/>
      <c r="G36" s="365" t="s">
        <v>2088</v>
      </c>
      <c r="H36" s="365"/>
      <c r="I36" s="365"/>
      <c r="J36" s="365"/>
      <c r="K36" s="248"/>
    </row>
    <row r="37" spans="2:11" ht="15" customHeight="1" x14ac:dyDescent="0.3">
      <c r="B37" s="250"/>
      <c r="C37" s="252"/>
      <c r="D37" s="251"/>
      <c r="E37" s="254" t="s">
        <v>201</v>
      </c>
      <c r="F37" s="251"/>
      <c r="G37" s="365" t="s">
        <v>2089</v>
      </c>
      <c r="H37" s="365"/>
      <c r="I37" s="365"/>
      <c r="J37" s="365"/>
      <c r="K37" s="248"/>
    </row>
    <row r="38" spans="2:11" ht="15" customHeight="1" x14ac:dyDescent="0.3">
      <c r="B38" s="250"/>
      <c r="C38" s="252"/>
      <c r="D38" s="251"/>
      <c r="E38" s="254" t="s">
        <v>202</v>
      </c>
      <c r="F38" s="251"/>
      <c r="G38" s="365" t="s">
        <v>2090</v>
      </c>
      <c r="H38" s="365"/>
      <c r="I38" s="365"/>
      <c r="J38" s="365"/>
      <c r="K38" s="248"/>
    </row>
    <row r="39" spans="2:11" ht="15" customHeight="1" x14ac:dyDescent="0.3">
      <c r="B39" s="250"/>
      <c r="C39" s="252"/>
      <c r="D39" s="251"/>
      <c r="E39" s="254" t="s">
        <v>203</v>
      </c>
      <c r="F39" s="251"/>
      <c r="G39" s="365" t="s">
        <v>2091</v>
      </c>
      <c r="H39" s="365"/>
      <c r="I39" s="365"/>
      <c r="J39" s="365"/>
      <c r="K39" s="248"/>
    </row>
    <row r="40" spans="2:11" ht="15" customHeight="1" x14ac:dyDescent="0.3">
      <c r="B40" s="250"/>
      <c r="C40" s="252"/>
      <c r="D40" s="251"/>
      <c r="E40" s="254" t="s">
        <v>2092</v>
      </c>
      <c r="F40" s="251"/>
      <c r="G40" s="365" t="s">
        <v>2093</v>
      </c>
      <c r="H40" s="365"/>
      <c r="I40" s="365"/>
      <c r="J40" s="365"/>
      <c r="K40" s="248"/>
    </row>
    <row r="41" spans="2:11" ht="15" customHeight="1" x14ac:dyDescent="0.3">
      <c r="B41" s="250"/>
      <c r="C41" s="252"/>
      <c r="D41" s="251"/>
      <c r="E41" s="254"/>
      <c r="F41" s="251"/>
      <c r="G41" s="365" t="s">
        <v>2094</v>
      </c>
      <c r="H41" s="365"/>
      <c r="I41" s="365"/>
      <c r="J41" s="365"/>
      <c r="K41" s="248"/>
    </row>
    <row r="42" spans="2:11" ht="15" customHeight="1" x14ac:dyDescent="0.3">
      <c r="B42" s="250"/>
      <c r="C42" s="252"/>
      <c r="D42" s="251"/>
      <c r="E42" s="254" t="s">
        <v>2095</v>
      </c>
      <c r="F42" s="251"/>
      <c r="G42" s="365" t="s">
        <v>2096</v>
      </c>
      <c r="H42" s="365"/>
      <c r="I42" s="365"/>
      <c r="J42" s="365"/>
      <c r="K42" s="248"/>
    </row>
    <row r="43" spans="2:11" ht="15" customHeight="1" x14ac:dyDescent="0.3">
      <c r="B43" s="250"/>
      <c r="C43" s="252"/>
      <c r="D43" s="251"/>
      <c r="E43" s="254" t="s">
        <v>205</v>
      </c>
      <c r="F43" s="251"/>
      <c r="G43" s="365" t="s">
        <v>2097</v>
      </c>
      <c r="H43" s="365"/>
      <c r="I43" s="365"/>
      <c r="J43" s="365"/>
      <c r="K43" s="248"/>
    </row>
    <row r="44" spans="2:11" ht="12.75" customHeight="1" x14ac:dyDescent="0.3">
      <c r="B44" s="250"/>
      <c r="C44" s="252"/>
      <c r="D44" s="251"/>
      <c r="E44" s="251"/>
      <c r="F44" s="251"/>
      <c r="G44" s="251"/>
      <c r="H44" s="251"/>
      <c r="I44" s="251"/>
      <c r="J44" s="251"/>
      <c r="K44" s="248"/>
    </row>
    <row r="45" spans="2:11" ht="15" customHeight="1" x14ac:dyDescent="0.3">
      <c r="B45" s="250"/>
      <c r="C45" s="252"/>
      <c r="D45" s="365" t="s">
        <v>2098</v>
      </c>
      <c r="E45" s="365"/>
      <c r="F45" s="365"/>
      <c r="G45" s="365"/>
      <c r="H45" s="365"/>
      <c r="I45" s="365"/>
      <c r="J45" s="365"/>
      <c r="K45" s="248"/>
    </row>
    <row r="46" spans="2:11" ht="15" customHeight="1" x14ac:dyDescent="0.3">
      <c r="B46" s="250"/>
      <c r="C46" s="252"/>
      <c r="D46" s="252"/>
      <c r="E46" s="365" t="s">
        <v>2099</v>
      </c>
      <c r="F46" s="365"/>
      <c r="G46" s="365"/>
      <c r="H46" s="365"/>
      <c r="I46" s="365"/>
      <c r="J46" s="365"/>
      <c r="K46" s="248"/>
    </row>
    <row r="47" spans="2:11" ht="15" customHeight="1" x14ac:dyDescent="0.3">
      <c r="B47" s="250"/>
      <c r="C47" s="252"/>
      <c r="D47" s="252"/>
      <c r="E47" s="365" t="s">
        <v>2100</v>
      </c>
      <c r="F47" s="365"/>
      <c r="G47" s="365"/>
      <c r="H47" s="365"/>
      <c r="I47" s="365"/>
      <c r="J47" s="365"/>
      <c r="K47" s="248"/>
    </row>
    <row r="48" spans="2:11" ht="15" customHeight="1" x14ac:dyDescent="0.3">
      <c r="B48" s="250"/>
      <c r="C48" s="252"/>
      <c r="D48" s="252"/>
      <c r="E48" s="365" t="s">
        <v>2101</v>
      </c>
      <c r="F48" s="365"/>
      <c r="G48" s="365"/>
      <c r="H48" s="365"/>
      <c r="I48" s="365"/>
      <c r="J48" s="365"/>
      <c r="K48" s="248"/>
    </row>
    <row r="49" spans="2:11" ht="15" customHeight="1" x14ac:dyDescent="0.3">
      <c r="B49" s="250"/>
      <c r="C49" s="252"/>
      <c r="D49" s="365" t="s">
        <v>2102</v>
      </c>
      <c r="E49" s="365"/>
      <c r="F49" s="365"/>
      <c r="G49" s="365"/>
      <c r="H49" s="365"/>
      <c r="I49" s="365"/>
      <c r="J49" s="365"/>
      <c r="K49" s="248"/>
    </row>
    <row r="50" spans="2:11" ht="25.5" customHeight="1" x14ac:dyDescent="0.3">
      <c r="B50" s="247"/>
      <c r="C50" s="368" t="s">
        <v>2103</v>
      </c>
      <c r="D50" s="368"/>
      <c r="E50" s="368"/>
      <c r="F50" s="368"/>
      <c r="G50" s="368"/>
      <c r="H50" s="368"/>
      <c r="I50" s="368"/>
      <c r="J50" s="368"/>
      <c r="K50" s="248"/>
    </row>
    <row r="51" spans="2:11" ht="5.25" customHeight="1" x14ac:dyDescent="0.3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 x14ac:dyDescent="0.3">
      <c r="B52" s="247"/>
      <c r="C52" s="365" t="s">
        <v>2104</v>
      </c>
      <c r="D52" s="365"/>
      <c r="E52" s="365"/>
      <c r="F52" s="365"/>
      <c r="G52" s="365"/>
      <c r="H52" s="365"/>
      <c r="I52" s="365"/>
      <c r="J52" s="365"/>
      <c r="K52" s="248"/>
    </row>
    <row r="53" spans="2:11" ht="15" customHeight="1" x14ac:dyDescent="0.3">
      <c r="B53" s="247"/>
      <c r="C53" s="365" t="s">
        <v>2105</v>
      </c>
      <c r="D53" s="365"/>
      <c r="E53" s="365"/>
      <c r="F53" s="365"/>
      <c r="G53" s="365"/>
      <c r="H53" s="365"/>
      <c r="I53" s="365"/>
      <c r="J53" s="365"/>
      <c r="K53" s="248"/>
    </row>
    <row r="54" spans="2:11" ht="12.75" customHeight="1" x14ac:dyDescent="0.3">
      <c r="B54" s="247"/>
      <c r="C54" s="251"/>
      <c r="D54" s="251"/>
      <c r="E54" s="251"/>
      <c r="F54" s="251"/>
      <c r="G54" s="251"/>
      <c r="H54" s="251"/>
      <c r="I54" s="251"/>
      <c r="J54" s="251"/>
      <c r="K54" s="248"/>
    </row>
    <row r="55" spans="2:11" ht="15" customHeight="1" x14ac:dyDescent="0.3">
      <c r="B55" s="247"/>
      <c r="C55" s="365" t="s">
        <v>2106</v>
      </c>
      <c r="D55" s="365"/>
      <c r="E55" s="365"/>
      <c r="F55" s="365"/>
      <c r="G55" s="365"/>
      <c r="H55" s="365"/>
      <c r="I55" s="365"/>
      <c r="J55" s="365"/>
      <c r="K55" s="248"/>
    </row>
    <row r="56" spans="2:11" ht="15" customHeight="1" x14ac:dyDescent="0.3">
      <c r="B56" s="247"/>
      <c r="C56" s="252"/>
      <c r="D56" s="365" t="s">
        <v>2107</v>
      </c>
      <c r="E56" s="365"/>
      <c r="F56" s="365"/>
      <c r="G56" s="365"/>
      <c r="H56" s="365"/>
      <c r="I56" s="365"/>
      <c r="J56" s="365"/>
      <c r="K56" s="248"/>
    </row>
    <row r="57" spans="2:11" ht="15" customHeight="1" x14ac:dyDescent="0.3">
      <c r="B57" s="247"/>
      <c r="C57" s="252"/>
      <c r="D57" s="365" t="s">
        <v>2108</v>
      </c>
      <c r="E57" s="365"/>
      <c r="F57" s="365"/>
      <c r="G57" s="365"/>
      <c r="H57" s="365"/>
      <c r="I57" s="365"/>
      <c r="J57" s="365"/>
      <c r="K57" s="248"/>
    </row>
    <row r="58" spans="2:11" ht="15" customHeight="1" x14ac:dyDescent="0.3">
      <c r="B58" s="247"/>
      <c r="C58" s="252"/>
      <c r="D58" s="365" t="s">
        <v>2109</v>
      </c>
      <c r="E58" s="365"/>
      <c r="F58" s="365"/>
      <c r="G58" s="365"/>
      <c r="H58" s="365"/>
      <c r="I58" s="365"/>
      <c r="J58" s="365"/>
      <c r="K58" s="248"/>
    </row>
    <row r="59" spans="2:11" ht="15" customHeight="1" x14ac:dyDescent="0.3">
      <c r="B59" s="247"/>
      <c r="C59" s="252"/>
      <c r="D59" s="365" t="s">
        <v>2110</v>
      </c>
      <c r="E59" s="365"/>
      <c r="F59" s="365"/>
      <c r="G59" s="365"/>
      <c r="H59" s="365"/>
      <c r="I59" s="365"/>
      <c r="J59" s="365"/>
      <c r="K59" s="248"/>
    </row>
    <row r="60" spans="2:11" ht="15" customHeight="1" x14ac:dyDescent="0.3">
      <c r="B60" s="247"/>
      <c r="C60" s="252"/>
      <c r="D60" s="367" t="s">
        <v>2111</v>
      </c>
      <c r="E60" s="367"/>
      <c r="F60" s="367"/>
      <c r="G60" s="367"/>
      <c r="H60" s="367"/>
      <c r="I60" s="367"/>
      <c r="J60" s="367"/>
      <c r="K60" s="248"/>
    </row>
    <row r="61" spans="2:11" ht="15" customHeight="1" x14ac:dyDescent="0.3">
      <c r="B61" s="247"/>
      <c r="C61" s="252"/>
      <c r="D61" s="365" t="s">
        <v>2112</v>
      </c>
      <c r="E61" s="365"/>
      <c r="F61" s="365"/>
      <c r="G61" s="365"/>
      <c r="H61" s="365"/>
      <c r="I61" s="365"/>
      <c r="J61" s="365"/>
      <c r="K61" s="248"/>
    </row>
    <row r="62" spans="2:11" ht="12.75" customHeight="1" x14ac:dyDescent="0.3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 x14ac:dyDescent="0.3">
      <c r="B63" s="247"/>
      <c r="C63" s="252"/>
      <c r="D63" s="365" t="s">
        <v>2113</v>
      </c>
      <c r="E63" s="365"/>
      <c r="F63" s="365"/>
      <c r="G63" s="365"/>
      <c r="H63" s="365"/>
      <c r="I63" s="365"/>
      <c r="J63" s="365"/>
      <c r="K63" s="248"/>
    </row>
    <row r="64" spans="2:11" ht="15" customHeight="1" x14ac:dyDescent="0.3">
      <c r="B64" s="247"/>
      <c r="C64" s="252"/>
      <c r="D64" s="367" t="s">
        <v>2114</v>
      </c>
      <c r="E64" s="367"/>
      <c r="F64" s="367"/>
      <c r="G64" s="367"/>
      <c r="H64" s="367"/>
      <c r="I64" s="367"/>
      <c r="J64" s="367"/>
      <c r="K64" s="248"/>
    </row>
    <row r="65" spans="2:11" ht="15" customHeight="1" x14ac:dyDescent="0.3">
      <c r="B65" s="247"/>
      <c r="C65" s="252"/>
      <c r="D65" s="365" t="s">
        <v>2115</v>
      </c>
      <c r="E65" s="365"/>
      <c r="F65" s="365"/>
      <c r="G65" s="365"/>
      <c r="H65" s="365"/>
      <c r="I65" s="365"/>
      <c r="J65" s="365"/>
      <c r="K65" s="248"/>
    </row>
    <row r="66" spans="2:11" ht="15" customHeight="1" x14ac:dyDescent="0.3">
      <c r="B66" s="247"/>
      <c r="C66" s="252"/>
      <c r="D66" s="365" t="s">
        <v>2116</v>
      </c>
      <c r="E66" s="365"/>
      <c r="F66" s="365"/>
      <c r="G66" s="365"/>
      <c r="H66" s="365"/>
      <c r="I66" s="365"/>
      <c r="J66" s="365"/>
      <c r="K66" s="248"/>
    </row>
    <row r="67" spans="2:11" ht="15" customHeight="1" x14ac:dyDescent="0.3">
      <c r="B67" s="247"/>
      <c r="C67" s="252"/>
      <c r="D67" s="365" t="s">
        <v>2117</v>
      </c>
      <c r="E67" s="365"/>
      <c r="F67" s="365"/>
      <c r="G67" s="365"/>
      <c r="H67" s="365"/>
      <c r="I67" s="365"/>
      <c r="J67" s="365"/>
      <c r="K67" s="248"/>
    </row>
    <row r="68" spans="2:11" ht="15" customHeight="1" x14ac:dyDescent="0.3">
      <c r="B68" s="247"/>
      <c r="C68" s="252"/>
      <c r="D68" s="365" t="s">
        <v>2118</v>
      </c>
      <c r="E68" s="365"/>
      <c r="F68" s="365"/>
      <c r="G68" s="365"/>
      <c r="H68" s="365"/>
      <c r="I68" s="365"/>
      <c r="J68" s="365"/>
      <c r="K68" s="248"/>
    </row>
    <row r="69" spans="2:11" ht="12.75" customHeight="1" x14ac:dyDescent="0.3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 x14ac:dyDescent="0.3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 x14ac:dyDescent="0.3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 x14ac:dyDescent="0.3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 x14ac:dyDescent="0.3">
      <c r="B73" s="264"/>
      <c r="C73" s="366" t="s">
        <v>2055</v>
      </c>
      <c r="D73" s="366"/>
      <c r="E73" s="366"/>
      <c r="F73" s="366"/>
      <c r="G73" s="366"/>
      <c r="H73" s="366"/>
      <c r="I73" s="366"/>
      <c r="J73" s="366"/>
      <c r="K73" s="265"/>
    </row>
    <row r="74" spans="2:11" ht="17.25" customHeight="1" x14ac:dyDescent="0.3">
      <c r="B74" s="264"/>
      <c r="C74" s="266" t="s">
        <v>2119</v>
      </c>
      <c r="D74" s="266"/>
      <c r="E74" s="266"/>
      <c r="F74" s="266" t="s">
        <v>2120</v>
      </c>
      <c r="G74" s="267"/>
      <c r="H74" s="266" t="s">
        <v>201</v>
      </c>
      <c r="I74" s="266" t="s">
        <v>58</v>
      </c>
      <c r="J74" s="266" t="s">
        <v>2121</v>
      </c>
      <c r="K74" s="265"/>
    </row>
    <row r="75" spans="2:11" ht="17.25" customHeight="1" x14ac:dyDescent="0.3">
      <c r="B75" s="264"/>
      <c r="C75" s="268" t="s">
        <v>2122</v>
      </c>
      <c r="D75" s="268"/>
      <c r="E75" s="268"/>
      <c r="F75" s="269" t="s">
        <v>2123</v>
      </c>
      <c r="G75" s="270"/>
      <c r="H75" s="268"/>
      <c r="I75" s="268"/>
      <c r="J75" s="268" t="s">
        <v>2124</v>
      </c>
      <c r="K75" s="265"/>
    </row>
    <row r="76" spans="2:11" ht="5.25" customHeight="1" x14ac:dyDescent="0.3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 x14ac:dyDescent="0.3">
      <c r="B77" s="264"/>
      <c r="C77" s="254" t="s">
        <v>54</v>
      </c>
      <c r="D77" s="271"/>
      <c r="E77" s="271"/>
      <c r="F77" s="273" t="s">
        <v>2125</v>
      </c>
      <c r="G77" s="272"/>
      <c r="H77" s="254" t="s">
        <v>2126</v>
      </c>
      <c r="I77" s="254" t="s">
        <v>2127</v>
      </c>
      <c r="J77" s="254">
        <v>20</v>
      </c>
      <c r="K77" s="265"/>
    </row>
    <row r="78" spans="2:11" ht="15" customHeight="1" x14ac:dyDescent="0.3">
      <c r="B78" s="264"/>
      <c r="C78" s="254" t="s">
        <v>2128</v>
      </c>
      <c r="D78" s="254"/>
      <c r="E78" s="254"/>
      <c r="F78" s="273" t="s">
        <v>2125</v>
      </c>
      <c r="G78" s="272"/>
      <c r="H78" s="254" t="s">
        <v>2129</v>
      </c>
      <c r="I78" s="254" t="s">
        <v>2127</v>
      </c>
      <c r="J78" s="254">
        <v>120</v>
      </c>
      <c r="K78" s="265"/>
    </row>
    <row r="79" spans="2:11" ht="15" customHeight="1" x14ac:dyDescent="0.3">
      <c r="B79" s="274"/>
      <c r="C79" s="254" t="s">
        <v>2130</v>
      </c>
      <c r="D79" s="254"/>
      <c r="E79" s="254"/>
      <c r="F79" s="273" t="s">
        <v>2131</v>
      </c>
      <c r="G79" s="272"/>
      <c r="H79" s="254" t="s">
        <v>2132</v>
      </c>
      <c r="I79" s="254" t="s">
        <v>2127</v>
      </c>
      <c r="J79" s="254">
        <v>50</v>
      </c>
      <c r="K79" s="265"/>
    </row>
    <row r="80" spans="2:11" ht="15" customHeight="1" x14ac:dyDescent="0.3">
      <c r="B80" s="274"/>
      <c r="C80" s="254" t="s">
        <v>2133</v>
      </c>
      <c r="D80" s="254"/>
      <c r="E80" s="254"/>
      <c r="F80" s="273" t="s">
        <v>2125</v>
      </c>
      <c r="G80" s="272"/>
      <c r="H80" s="254" t="s">
        <v>2134</v>
      </c>
      <c r="I80" s="254" t="s">
        <v>2135</v>
      </c>
      <c r="J80" s="254"/>
      <c r="K80" s="265"/>
    </row>
    <row r="81" spans="2:11" ht="15" customHeight="1" x14ac:dyDescent="0.3">
      <c r="B81" s="274"/>
      <c r="C81" s="275" t="s">
        <v>2136</v>
      </c>
      <c r="D81" s="275"/>
      <c r="E81" s="275"/>
      <c r="F81" s="276" t="s">
        <v>2131</v>
      </c>
      <c r="G81" s="275"/>
      <c r="H81" s="275" t="s">
        <v>2137</v>
      </c>
      <c r="I81" s="275" t="s">
        <v>2127</v>
      </c>
      <c r="J81" s="275">
        <v>15</v>
      </c>
      <c r="K81" s="265"/>
    </row>
    <row r="82" spans="2:11" ht="15" customHeight="1" x14ac:dyDescent="0.3">
      <c r="B82" s="274"/>
      <c r="C82" s="275" t="s">
        <v>2138</v>
      </c>
      <c r="D82" s="275"/>
      <c r="E82" s="275"/>
      <c r="F82" s="276" t="s">
        <v>2131</v>
      </c>
      <c r="G82" s="275"/>
      <c r="H82" s="275" t="s">
        <v>2139</v>
      </c>
      <c r="I82" s="275" t="s">
        <v>2127</v>
      </c>
      <c r="J82" s="275">
        <v>15</v>
      </c>
      <c r="K82" s="265"/>
    </row>
    <row r="83" spans="2:11" ht="15" customHeight="1" x14ac:dyDescent="0.3">
      <c r="B83" s="274"/>
      <c r="C83" s="275" t="s">
        <v>2140</v>
      </c>
      <c r="D83" s="275"/>
      <c r="E83" s="275"/>
      <c r="F83" s="276" t="s">
        <v>2131</v>
      </c>
      <c r="G83" s="275"/>
      <c r="H83" s="275" t="s">
        <v>2141</v>
      </c>
      <c r="I83" s="275" t="s">
        <v>2127</v>
      </c>
      <c r="J83" s="275">
        <v>20</v>
      </c>
      <c r="K83" s="265"/>
    </row>
    <row r="84" spans="2:11" ht="15" customHeight="1" x14ac:dyDescent="0.3">
      <c r="B84" s="274"/>
      <c r="C84" s="275" t="s">
        <v>2142</v>
      </c>
      <c r="D84" s="275"/>
      <c r="E84" s="275"/>
      <c r="F84" s="276" t="s">
        <v>2131</v>
      </c>
      <c r="G84" s="275"/>
      <c r="H84" s="275" t="s">
        <v>2143</v>
      </c>
      <c r="I84" s="275" t="s">
        <v>2127</v>
      </c>
      <c r="J84" s="275">
        <v>20</v>
      </c>
      <c r="K84" s="265"/>
    </row>
    <row r="85" spans="2:11" ht="15" customHeight="1" x14ac:dyDescent="0.3">
      <c r="B85" s="274"/>
      <c r="C85" s="254" t="s">
        <v>2144</v>
      </c>
      <c r="D85" s="254"/>
      <c r="E85" s="254"/>
      <c r="F85" s="273" t="s">
        <v>2131</v>
      </c>
      <c r="G85" s="272"/>
      <c r="H85" s="254" t="s">
        <v>2145</v>
      </c>
      <c r="I85" s="254" t="s">
        <v>2127</v>
      </c>
      <c r="J85" s="254">
        <v>50</v>
      </c>
      <c r="K85" s="265"/>
    </row>
    <row r="86" spans="2:11" ht="15" customHeight="1" x14ac:dyDescent="0.3">
      <c r="B86" s="274"/>
      <c r="C86" s="254" t="s">
        <v>2146</v>
      </c>
      <c r="D86" s="254"/>
      <c r="E86" s="254"/>
      <c r="F86" s="273" t="s">
        <v>2131</v>
      </c>
      <c r="G86" s="272"/>
      <c r="H86" s="254" t="s">
        <v>2147</v>
      </c>
      <c r="I86" s="254" t="s">
        <v>2127</v>
      </c>
      <c r="J86" s="254">
        <v>20</v>
      </c>
      <c r="K86" s="265"/>
    </row>
    <row r="87" spans="2:11" ht="15" customHeight="1" x14ac:dyDescent="0.3">
      <c r="B87" s="274"/>
      <c r="C87" s="254" t="s">
        <v>2148</v>
      </c>
      <c r="D87" s="254"/>
      <c r="E87" s="254"/>
      <c r="F87" s="273" t="s">
        <v>2131</v>
      </c>
      <c r="G87" s="272"/>
      <c r="H87" s="254" t="s">
        <v>2149</v>
      </c>
      <c r="I87" s="254" t="s">
        <v>2127</v>
      </c>
      <c r="J87" s="254">
        <v>20</v>
      </c>
      <c r="K87" s="265"/>
    </row>
    <row r="88" spans="2:11" ht="15" customHeight="1" x14ac:dyDescent="0.3">
      <c r="B88" s="274"/>
      <c r="C88" s="254" t="s">
        <v>2150</v>
      </c>
      <c r="D88" s="254"/>
      <c r="E88" s="254"/>
      <c r="F88" s="273" t="s">
        <v>2131</v>
      </c>
      <c r="G88" s="272"/>
      <c r="H88" s="254" t="s">
        <v>2151</v>
      </c>
      <c r="I88" s="254" t="s">
        <v>2127</v>
      </c>
      <c r="J88" s="254">
        <v>50</v>
      </c>
      <c r="K88" s="265"/>
    </row>
    <row r="89" spans="2:11" ht="15" customHeight="1" x14ac:dyDescent="0.3">
      <c r="B89" s="274"/>
      <c r="C89" s="254" t="s">
        <v>2152</v>
      </c>
      <c r="D89" s="254"/>
      <c r="E89" s="254"/>
      <c r="F89" s="273" t="s">
        <v>2131</v>
      </c>
      <c r="G89" s="272"/>
      <c r="H89" s="254" t="s">
        <v>2152</v>
      </c>
      <c r="I89" s="254" t="s">
        <v>2127</v>
      </c>
      <c r="J89" s="254">
        <v>50</v>
      </c>
      <c r="K89" s="265"/>
    </row>
    <row r="90" spans="2:11" ht="15" customHeight="1" x14ac:dyDescent="0.3">
      <c r="B90" s="274"/>
      <c r="C90" s="254" t="s">
        <v>206</v>
      </c>
      <c r="D90" s="254"/>
      <c r="E90" s="254"/>
      <c r="F90" s="273" t="s">
        <v>2131</v>
      </c>
      <c r="G90" s="272"/>
      <c r="H90" s="254" t="s">
        <v>2153</v>
      </c>
      <c r="I90" s="254" t="s">
        <v>2127</v>
      </c>
      <c r="J90" s="254">
        <v>255</v>
      </c>
      <c r="K90" s="265"/>
    </row>
    <row r="91" spans="2:11" ht="15" customHeight="1" x14ac:dyDescent="0.3">
      <c r="B91" s="274"/>
      <c r="C91" s="254" t="s">
        <v>2154</v>
      </c>
      <c r="D91" s="254"/>
      <c r="E91" s="254"/>
      <c r="F91" s="273" t="s">
        <v>2125</v>
      </c>
      <c r="G91" s="272"/>
      <c r="H91" s="254" t="s">
        <v>2155</v>
      </c>
      <c r="I91" s="254" t="s">
        <v>2156</v>
      </c>
      <c r="J91" s="254"/>
      <c r="K91" s="265"/>
    </row>
    <row r="92" spans="2:11" ht="15" customHeight="1" x14ac:dyDescent="0.3">
      <c r="B92" s="274"/>
      <c r="C92" s="254" t="s">
        <v>2157</v>
      </c>
      <c r="D92" s="254"/>
      <c r="E92" s="254"/>
      <c r="F92" s="273" t="s">
        <v>2125</v>
      </c>
      <c r="G92" s="272"/>
      <c r="H92" s="254" t="s">
        <v>2158</v>
      </c>
      <c r="I92" s="254" t="s">
        <v>2159</v>
      </c>
      <c r="J92" s="254"/>
      <c r="K92" s="265"/>
    </row>
    <row r="93" spans="2:11" ht="15" customHeight="1" x14ac:dyDescent="0.3">
      <c r="B93" s="274"/>
      <c r="C93" s="254" t="s">
        <v>2160</v>
      </c>
      <c r="D93" s="254"/>
      <c r="E93" s="254"/>
      <c r="F93" s="273" t="s">
        <v>2125</v>
      </c>
      <c r="G93" s="272"/>
      <c r="H93" s="254" t="s">
        <v>2160</v>
      </c>
      <c r="I93" s="254" t="s">
        <v>2159</v>
      </c>
      <c r="J93" s="254"/>
      <c r="K93" s="265"/>
    </row>
    <row r="94" spans="2:11" ht="15" customHeight="1" x14ac:dyDescent="0.3">
      <c r="B94" s="274"/>
      <c r="C94" s="254" t="s">
        <v>39</v>
      </c>
      <c r="D94" s="254"/>
      <c r="E94" s="254"/>
      <c r="F94" s="273" t="s">
        <v>2125</v>
      </c>
      <c r="G94" s="272"/>
      <c r="H94" s="254" t="s">
        <v>2161</v>
      </c>
      <c r="I94" s="254" t="s">
        <v>2159</v>
      </c>
      <c r="J94" s="254"/>
      <c r="K94" s="265"/>
    </row>
    <row r="95" spans="2:11" ht="15" customHeight="1" x14ac:dyDescent="0.3">
      <c r="B95" s="274"/>
      <c r="C95" s="254" t="s">
        <v>49</v>
      </c>
      <c r="D95" s="254"/>
      <c r="E95" s="254"/>
      <c r="F95" s="273" t="s">
        <v>2125</v>
      </c>
      <c r="G95" s="272"/>
      <c r="H95" s="254" t="s">
        <v>2162</v>
      </c>
      <c r="I95" s="254" t="s">
        <v>2159</v>
      </c>
      <c r="J95" s="254"/>
      <c r="K95" s="265"/>
    </row>
    <row r="96" spans="2:11" ht="15" customHeight="1" x14ac:dyDescent="0.3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 x14ac:dyDescent="0.3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 x14ac:dyDescent="0.3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 x14ac:dyDescent="0.3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 x14ac:dyDescent="0.3">
      <c r="B100" s="264"/>
      <c r="C100" s="366" t="s">
        <v>2163</v>
      </c>
      <c r="D100" s="366"/>
      <c r="E100" s="366"/>
      <c r="F100" s="366"/>
      <c r="G100" s="366"/>
      <c r="H100" s="366"/>
      <c r="I100" s="366"/>
      <c r="J100" s="366"/>
      <c r="K100" s="265"/>
    </row>
    <row r="101" spans="2:11" ht="17.25" customHeight="1" x14ac:dyDescent="0.3">
      <c r="B101" s="264"/>
      <c r="C101" s="266" t="s">
        <v>2119</v>
      </c>
      <c r="D101" s="266"/>
      <c r="E101" s="266"/>
      <c r="F101" s="266" t="s">
        <v>2120</v>
      </c>
      <c r="G101" s="267"/>
      <c r="H101" s="266" t="s">
        <v>201</v>
      </c>
      <c r="I101" s="266" t="s">
        <v>58</v>
      </c>
      <c r="J101" s="266" t="s">
        <v>2121</v>
      </c>
      <c r="K101" s="265"/>
    </row>
    <row r="102" spans="2:11" ht="17.25" customHeight="1" x14ac:dyDescent="0.3">
      <c r="B102" s="264"/>
      <c r="C102" s="268" t="s">
        <v>2122</v>
      </c>
      <c r="D102" s="268"/>
      <c r="E102" s="268"/>
      <c r="F102" s="269" t="s">
        <v>2123</v>
      </c>
      <c r="G102" s="270"/>
      <c r="H102" s="268"/>
      <c r="I102" s="268"/>
      <c r="J102" s="268" t="s">
        <v>2124</v>
      </c>
      <c r="K102" s="265"/>
    </row>
    <row r="103" spans="2:11" ht="5.25" customHeight="1" x14ac:dyDescent="0.3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 x14ac:dyDescent="0.3">
      <c r="B104" s="264"/>
      <c r="C104" s="254" t="s">
        <v>54</v>
      </c>
      <c r="D104" s="271"/>
      <c r="E104" s="271"/>
      <c r="F104" s="273" t="s">
        <v>2125</v>
      </c>
      <c r="G104" s="282"/>
      <c r="H104" s="254" t="s">
        <v>2164</v>
      </c>
      <c r="I104" s="254" t="s">
        <v>2127</v>
      </c>
      <c r="J104" s="254">
        <v>20</v>
      </c>
      <c r="K104" s="265"/>
    </row>
    <row r="105" spans="2:11" ht="15" customHeight="1" x14ac:dyDescent="0.3">
      <c r="B105" s="264"/>
      <c r="C105" s="254" t="s">
        <v>2128</v>
      </c>
      <c r="D105" s="254"/>
      <c r="E105" s="254"/>
      <c r="F105" s="273" t="s">
        <v>2125</v>
      </c>
      <c r="G105" s="254"/>
      <c r="H105" s="254" t="s">
        <v>2164</v>
      </c>
      <c r="I105" s="254" t="s">
        <v>2127</v>
      </c>
      <c r="J105" s="254">
        <v>120</v>
      </c>
      <c r="K105" s="265"/>
    </row>
    <row r="106" spans="2:11" ht="15" customHeight="1" x14ac:dyDescent="0.3">
      <c r="B106" s="274"/>
      <c r="C106" s="254" t="s">
        <v>2130</v>
      </c>
      <c r="D106" s="254"/>
      <c r="E106" s="254"/>
      <c r="F106" s="273" t="s">
        <v>2131</v>
      </c>
      <c r="G106" s="254"/>
      <c r="H106" s="254" t="s">
        <v>2164</v>
      </c>
      <c r="I106" s="254" t="s">
        <v>2127</v>
      </c>
      <c r="J106" s="254">
        <v>50</v>
      </c>
      <c r="K106" s="265"/>
    </row>
    <row r="107" spans="2:11" ht="15" customHeight="1" x14ac:dyDescent="0.3">
      <c r="B107" s="274"/>
      <c r="C107" s="254" t="s">
        <v>2133</v>
      </c>
      <c r="D107" s="254"/>
      <c r="E107" s="254"/>
      <c r="F107" s="273" t="s">
        <v>2125</v>
      </c>
      <c r="G107" s="254"/>
      <c r="H107" s="254" t="s">
        <v>2164</v>
      </c>
      <c r="I107" s="254" t="s">
        <v>2135</v>
      </c>
      <c r="J107" s="254"/>
      <c r="K107" s="265"/>
    </row>
    <row r="108" spans="2:11" ht="15" customHeight="1" x14ac:dyDescent="0.3">
      <c r="B108" s="274"/>
      <c r="C108" s="254" t="s">
        <v>2144</v>
      </c>
      <c r="D108" s="254"/>
      <c r="E108" s="254"/>
      <c r="F108" s="273" t="s">
        <v>2131</v>
      </c>
      <c r="G108" s="254"/>
      <c r="H108" s="254" t="s">
        <v>2164</v>
      </c>
      <c r="I108" s="254" t="s">
        <v>2127</v>
      </c>
      <c r="J108" s="254">
        <v>50</v>
      </c>
      <c r="K108" s="265"/>
    </row>
    <row r="109" spans="2:11" ht="15" customHeight="1" x14ac:dyDescent="0.3">
      <c r="B109" s="274"/>
      <c r="C109" s="254" t="s">
        <v>2152</v>
      </c>
      <c r="D109" s="254"/>
      <c r="E109" s="254"/>
      <c r="F109" s="273" t="s">
        <v>2131</v>
      </c>
      <c r="G109" s="254"/>
      <c r="H109" s="254" t="s">
        <v>2164</v>
      </c>
      <c r="I109" s="254" t="s">
        <v>2127</v>
      </c>
      <c r="J109" s="254">
        <v>50</v>
      </c>
      <c r="K109" s="265"/>
    </row>
    <row r="110" spans="2:11" ht="15" customHeight="1" x14ac:dyDescent="0.3">
      <c r="B110" s="274"/>
      <c r="C110" s="254" t="s">
        <v>2150</v>
      </c>
      <c r="D110" s="254"/>
      <c r="E110" s="254"/>
      <c r="F110" s="273" t="s">
        <v>2131</v>
      </c>
      <c r="G110" s="254"/>
      <c r="H110" s="254" t="s">
        <v>2164</v>
      </c>
      <c r="I110" s="254" t="s">
        <v>2127</v>
      </c>
      <c r="J110" s="254">
        <v>50</v>
      </c>
      <c r="K110" s="265"/>
    </row>
    <row r="111" spans="2:11" ht="15" customHeight="1" x14ac:dyDescent="0.3">
      <c r="B111" s="274"/>
      <c r="C111" s="254" t="s">
        <v>54</v>
      </c>
      <c r="D111" s="254"/>
      <c r="E111" s="254"/>
      <c r="F111" s="273" t="s">
        <v>2125</v>
      </c>
      <c r="G111" s="254"/>
      <c r="H111" s="254" t="s">
        <v>2165</v>
      </c>
      <c r="I111" s="254" t="s">
        <v>2127</v>
      </c>
      <c r="J111" s="254">
        <v>20</v>
      </c>
      <c r="K111" s="265"/>
    </row>
    <row r="112" spans="2:11" ht="15" customHeight="1" x14ac:dyDescent="0.3">
      <c r="B112" s="274"/>
      <c r="C112" s="254" t="s">
        <v>2166</v>
      </c>
      <c r="D112" s="254"/>
      <c r="E112" s="254"/>
      <c r="F112" s="273" t="s">
        <v>2125</v>
      </c>
      <c r="G112" s="254"/>
      <c r="H112" s="254" t="s">
        <v>2167</v>
      </c>
      <c r="I112" s="254" t="s">
        <v>2127</v>
      </c>
      <c r="J112" s="254">
        <v>120</v>
      </c>
      <c r="K112" s="265"/>
    </row>
    <row r="113" spans="2:11" ht="15" customHeight="1" x14ac:dyDescent="0.3">
      <c r="B113" s="274"/>
      <c r="C113" s="254" t="s">
        <v>39</v>
      </c>
      <c r="D113" s="254"/>
      <c r="E113" s="254"/>
      <c r="F113" s="273" t="s">
        <v>2125</v>
      </c>
      <c r="G113" s="254"/>
      <c r="H113" s="254" t="s">
        <v>2168</v>
      </c>
      <c r="I113" s="254" t="s">
        <v>2159</v>
      </c>
      <c r="J113" s="254"/>
      <c r="K113" s="265"/>
    </row>
    <row r="114" spans="2:11" ht="15" customHeight="1" x14ac:dyDescent="0.3">
      <c r="B114" s="274"/>
      <c r="C114" s="254" t="s">
        <v>49</v>
      </c>
      <c r="D114" s="254"/>
      <c r="E114" s="254"/>
      <c r="F114" s="273" t="s">
        <v>2125</v>
      </c>
      <c r="G114" s="254"/>
      <c r="H114" s="254" t="s">
        <v>2169</v>
      </c>
      <c r="I114" s="254" t="s">
        <v>2159</v>
      </c>
      <c r="J114" s="254"/>
      <c r="K114" s="265"/>
    </row>
    <row r="115" spans="2:11" ht="15" customHeight="1" x14ac:dyDescent="0.3">
      <c r="B115" s="274"/>
      <c r="C115" s="254" t="s">
        <v>58</v>
      </c>
      <c r="D115" s="254"/>
      <c r="E115" s="254"/>
      <c r="F115" s="273" t="s">
        <v>2125</v>
      </c>
      <c r="G115" s="254"/>
      <c r="H115" s="254" t="s">
        <v>2170</v>
      </c>
      <c r="I115" s="254" t="s">
        <v>2171</v>
      </c>
      <c r="J115" s="254"/>
      <c r="K115" s="265"/>
    </row>
    <row r="116" spans="2:11" ht="15" customHeight="1" x14ac:dyDescent="0.3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 x14ac:dyDescent="0.3">
      <c r="B117" s="284"/>
      <c r="C117" s="251"/>
      <c r="D117" s="251"/>
      <c r="E117" s="251"/>
      <c r="F117" s="285"/>
      <c r="G117" s="251"/>
      <c r="H117" s="251"/>
      <c r="I117" s="251"/>
      <c r="J117" s="251"/>
      <c r="K117" s="284"/>
    </row>
    <row r="118" spans="2:11" ht="18.75" customHeight="1" x14ac:dyDescent="0.3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 x14ac:dyDescent="0.3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 x14ac:dyDescent="0.3">
      <c r="B120" s="289"/>
      <c r="C120" s="363" t="s">
        <v>2172</v>
      </c>
      <c r="D120" s="363"/>
      <c r="E120" s="363"/>
      <c r="F120" s="363"/>
      <c r="G120" s="363"/>
      <c r="H120" s="363"/>
      <c r="I120" s="363"/>
      <c r="J120" s="363"/>
      <c r="K120" s="290"/>
    </row>
    <row r="121" spans="2:11" ht="17.25" customHeight="1" x14ac:dyDescent="0.3">
      <c r="B121" s="291"/>
      <c r="C121" s="266" t="s">
        <v>2119</v>
      </c>
      <c r="D121" s="266"/>
      <c r="E121" s="266"/>
      <c r="F121" s="266" t="s">
        <v>2120</v>
      </c>
      <c r="G121" s="267"/>
      <c r="H121" s="266" t="s">
        <v>201</v>
      </c>
      <c r="I121" s="266" t="s">
        <v>58</v>
      </c>
      <c r="J121" s="266" t="s">
        <v>2121</v>
      </c>
      <c r="K121" s="292"/>
    </row>
    <row r="122" spans="2:11" ht="17.25" customHeight="1" x14ac:dyDescent="0.3">
      <c r="B122" s="291"/>
      <c r="C122" s="268" t="s">
        <v>2122</v>
      </c>
      <c r="D122" s="268"/>
      <c r="E122" s="268"/>
      <c r="F122" s="269" t="s">
        <v>2123</v>
      </c>
      <c r="G122" s="270"/>
      <c r="H122" s="268"/>
      <c r="I122" s="268"/>
      <c r="J122" s="268" t="s">
        <v>2124</v>
      </c>
      <c r="K122" s="292"/>
    </row>
    <row r="123" spans="2:11" ht="5.25" customHeight="1" x14ac:dyDescent="0.3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 x14ac:dyDescent="0.3">
      <c r="B124" s="293"/>
      <c r="C124" s="254" t="s">
        <v>2128</v>
      </c>
      <c r="D124" s="271"/>
      <c r="E124" s="271"/>
      <c r="F124" s="273" t="s">
        <v>2125</v>
      </c>
      <c r="G124" s="254"/>
      <c r="H124" s="254" t="s">
        <v>2164</v>
      </c>
      <c r="I124" s="254" t="s">
        <v>2127</v>
      </c>
      <c r="J124" s="254">
        <v>120</v>
      </c>
      <c r="K124" s="295"/>
    </row>
    <row r="125" spans="2:11" ht="15" customHeight="1" x14ac:dyDescent="0.3">
      <c r="B125" s="293"/>
      <c r="C125" s="254" t="s">
        <v>2173</v>
      </c>
      <c r="D125" s="254"/>
      <c r="E125" s="254"/>
      <c r="F125" s="273" t="s">
        <v>2125</v>
      </c>
      <c r="G125" s="254"/>
      <c r="H125" s="254" t="s">
        <v>2174</v>
      </c>
      <c r="I125" s="254" t="s">
        <v>2127</v>
      </c>
      <c r="J125" s="254" t="s">
        <v>2175</v>
      </c>
      <c r="K125" s="295"/>
    </row>
    <row r="126" spans="2:11" ht="15" customHeight="1" x14ac:dyDescent="0.3">
      <c r="B126" s="293"/>
      <c r="C126" s="254" t="s">
        <v>2074</v>
      </c>
      <c r="D126" s="254"/>
      <c r="E126" s="254"/>
      <c r="F126" s="273" t="s">
        <v>2125</v>
      </c>
      <c r="G126" s="254"/>
      <c r="H126" s="254" t="s">
        <v>2176</v>
      </c>
      <c r="I126" s="254" t="s">
        <v>2127</v>
      </c>
      <c r="J126" s="254" t="s">
        <v>2175</v>
      </c>
      <c r="K126" s="295"/>
    </row>
    <row r="127" spans="2:11" ht="15" customHeight="1" x14ac:dyDescent="0.3">
      <c r="B127" s="293"/>
      <c r="C127" s="254" t="s">
        <v>2136</v>
      </c>
      <c r="D127" s="254"/>
      <c r="E127" s="254"/>
      <c r="F127" s="273" t="s">
        <v>2131</v>
      </c>
      <c r="G127" s="254"/>
      <c r="H127" s="254" t="s">
        <v>2137</v>
      </c>
      <c r="I127" s="254" t="s">
        <v>2127</v>
      </c>
      <c r="J127" s="254">
        <v>15</v>
      </c>
      <c r="K127" s="295"/>
    </row>
    <row r="128" spans="2:11" ht="15" customHeight="1" x14ac:dyDescent="0.3">
      <c r="B128" s="293"/>
      <c r="C128" s="275" t="s">
        <v>2138</v>
      </c>
      <c r="D128" s="275"/>
      <c r="E128" s="275"/>
      <c r="F128" s="276" t="s">
        <v>2131</v>
      </c>
      <c r="G128" s="275"/>
      <c r="H128" s="275" t="s">
        <v>2139</v>
      </c>
      <c r="I128" s="275" t="s">
        <v>2127</v>
      </c>
      <c r="J128" s="275">
        <v>15</v>
      </c>
      <c r="K128" s="295"/>
    </row>
    <row r="129" spans="2:11" ht="15" customHeight="1" x14ac:dyDescent="0.3">
      <c r="B129" s="293"/>
      <c r="C129" s="275" t="s">
        <v>2140</v>
      </c>
      <c r="D129" s="275"/>
      <c r="E129" s="275"/>
      <c r="F129" s="276" t="s">
        <v>2131</v>
      </c>
      <c r="G129" s="275"/>
      <c r="H129" s="275" t="s">
        <v>2141</v>
      </c>
      <c r="I129" s="275" t="s">
        <v>2127</v>
      </c>
      <c r="J129" s="275">
        <v>20</v>
      </c>
      <c r="K129" s="295"/>
    </row>
    <row r="130" spans="2:11" ht="15" customHeight="1" x14ac:dyDescent="0.3">
      <c r="B130" s="293"/>
      <c r="C130" s="275" t="s">
        <v>2142</v>
      </c>
      <c r="D130" s="275"/>
      <c r="E130" s="275"/>
      <c r="F130" s="276" t="s">
        <v>2131</v>
      </c>
      <c r="G130" s="275"/>
      <c r="H130" s="275" t="s">
        <v>2143</v>
      </c>
      <c r="I130" s="275" t="s">
        <v>2127</v>
      </c>
      <c r="J130" s="275">
        <v>20</v>
      </c>
      <c r="K130" s="295"/>
    </row>
    <row r="131" spans="2:11" ht="15" customHeight="1" x14ac:dyDescent="0.3">
      <c r="B131" s="293"/>
      <c r="C131" s="254" t="s">
        <v>2130</v>
      </c>
      <c r="D131" s="254"/>
      <c r="E131" s="254"/>
      <c r="F131" s="273" t="s">
        <v>2131</v>
      </c>
      <c r="G131" s="254"/>
      <c r="H131" s="254" t="s">
        <v>2164</v>
      </c>
      <c r="I131" s="254" t="s">
        <v>2127</v>
      </c>
      <c r="J131" s="254">
        <v>50</v>
      </c>
      <c r="K131" s="295"/>
    </row>
    <row r="132" spans="2:11" ht="15" customHeight="1" x14ac:dyDescent="0.3">
      <c r="B132" s="293"/>
      <c r="C132" s="254" t="s">
        <v>2144</v>
      </c>
      <c r="D132" s="254"/>
      <c r="E132" s="254"/>
      <c r="F132" s="273" t="s">
        <v>2131</v>
      </c>
      <c r="G132" s="254"/>
      <c r="H132" s="254" t="s">
        <v>2164</v>
      </c>
      <c r="I132" s="254" t="s">
        <v>2127</v>
      </c>
      <c r="J132" s="254">
        <v>50</v>
      </c>
      <c r="K132" s="295"/>
    </row>
    <row r="133" spans="2:11" ht="15" customHeight="1" x14ac:dyDescent="0.3">
      <c r="B133" s="293"/>
      <c r="C133" s="254" t="s">
        <v>2150</v>
      </c>
      <c r="D133" s="254"/>
      <c r="E133" s="254"/>
      <c r="F133" s="273" t="s">
        <v>2131</v>
      </c>
      <c r="G133" s="254"/>
      <c r="H133" s="254" t="s">
        <v>2164</v>
      </c>
      <c r="I133" s="254" t="s">
        <v>2127</v>
      </c>
      <c r="J133" s="254">
        <v>50</v>
      </c>
      <c r="K133" s="295"/>
    </row>
    <row r="134" spans="2:11" ht="15" customHeight="1" x14ac:dyDescent="0.3">
      <c r="B134" s="293"/>
      <c r="C134" s="254" t="s">
        <v>2152</v>
      </c>
      <c r="D134" s="254"/>
      <c r="E134" s="254"/>
      <c r="F134" s="273" t="s">
        <v>2131</v>
      </c>
      <c r="G134" s="254"/>
      <c r="H134" s="254" t="s">
        <v>2164</v>
      </c>
      <c r="I134" s="254" t="s">
        <v>2127</v>
      </c>
      <c r="J134" s="254">
        <v>50</v>
      </c>
      <c r="K134" s="295"/>
    </row>
    <row r="135" spans="2:11" ht="15" customHeight="1" x14ac:dyDescent="0.3">
      <c r="B135" s="293"/>
      <c r="C135" s="254" t="s">
        <v>206</v>
      </c>
      <c r="D135" s="254"/>
      <c r="E135" s="254"/>
      <c r="F135" s="273" t="s">
        <v>2131</v>
      </c>
      <c r="G135" s="254"/>
      <c r="H135" s="254" t="s">
        <v>2177</v>
      </c>
      <c r="I135" s="254" t="s">
        <v>2127</v>
      </c>
      <c r="J135" s="254">
        <v>255</v>
      </c>
      <c r="K135" s="295"/>
    </row>
    <row r="136" spans="2:11" ht="15" customHeight="1" x14ac:dyDescent="0.3">
      <c r="B136" s="293"/>
      <c r="C136" s="254" t="s">
        <v>2154</v>
      </c>
      <c r="D136" s="254"/>
      <c r="E136" s="254"/>
      <c r="F136" s="273" t="s">
        <v>2125</v>
      </c>
      <c r="G136" s="254"/>
      <c r="H136" s="254" t="s">
        <v>2178</v>
      </c>
      <c r="I136" s="254" t="s">
        <v>2156</v>
      </c>
      <c r="J136" s="254"/>
      <c r="K136" s="295"/>
    </row>
    <row r="137" spans="2:11" ht="15" customHeight="1" x14ac:dyDescent="0.3">
      <c r="B137" s="293"/>
      <c r="C137" s="254" t="s">
        <v>2157</v>
      </c>
      <c r="D137" s="254"/>
      <c r="E137" s="254"/>
      <c r="F137" s="273" t="s">
        <v>2125</v>
      </c>
      <c r="G137" s="254"/>
      <c r="H137" s="254" t="s">
        <v>2179</v>
      </c>
      <c r="I137" s="254" t="s">
        <v>2159</v>
      </c>
      <c r="J137" s="254"/>
      <c r="K137" s="295"/>
    </row>
    <row r="138" spans="2:11" ht="15" customHeight="1" x14ac:dyDescent="0.3">
      <c r="B138" s="293"/>
      <c r="C138" s="254" t="s">
        <v>2160</v>
      </c>
      <c r="D138" s="254"/>
      <c r="E138" s="254"/>
      <c r="F138" s="273" t="s">
        <v>2125</v>
      </c>
      <c r="G138" s="254"/>
      <c r="H138" s="254" t="s">
        <v>2160</v>
      </c>
      <c r="I138" s="254" t="s">
        <v>2159</v>
      </c>
      <c r="J138" s="254"/>
      <c r="K138" s="295"/>
    </row>
    <row r="139" spans="2:11" ht="15" customHeight="1" x14ac:dyDescent="0.3">
      <c r="B139" s="293"/>
      <c r="C139" s="254" t="s">
        <v>39</v>
      </c>
      <c r="D139" s="254"/>
      <c r="E139" s="254"/>
      <c r="F139" s="273" t="s">
        <v>2125</v>
      </c>
      <c r="G139" s="254"/>
      <c r="H139" s="254" t="s">
        <v>2180</v>
      </c>
      <c r="I139" s="254" t="s">
        <v>2159</v>
      </c>
      <c r="J139" s="254"/>
      <c r="K139" s="295"/>
    </row>
    <row r="140" spans="2:11" ht="15" customHeight="1" x14ac:dyDescent="0.3">
      <c r="B140" s="293"/>
      <c r="C140" s="254" t="s">
        <v>2181</v>
      </c>
      <c r="D140" s="254"/>
      <c r="E140" s="254"/>
      <c r="F140" s="273" t="s">
        <v>2125</v>
      </c>
      <c r="G140" s="254"/>
      <c r="H140" s="254" t="s">
        <v>2182</v>
      </c>
      <c r="I140" s="254" t="s">
        <v>2159</v>
      </c>
      <c r="J140" s="254"/>
      <c r="K140" s="295"/>
    </row>
    <row r="141" spans="2:11" ht="15" customHeight="1" x14ac:dyDescent="0.3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 x14ac:dyDescent="0.3">
      <c r="B142" s="251"/>
      <c r="C142" s="251"/>
      <c r="D142" s="251"/>
      <c r="E142" s="251"/>
      <c r="F142" s="285"/>
      <c r="G142" s="251"/>
      <c r="H142" s="251"/>
      <c r="I142" s="251"/>
      <c r="J142" s="251"/>
      <c r="K142" s="251"/>
    </row>
    <row r="143" spans="2:11" ht="18.75" customHeight="1" x14ac:dyDescent="0.3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 x14ac:dyDescent="0.3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 x14ac:dyDescent="0.3">
      <c r="B145" s="264"/>
      <c r="C145" s="366" t="s">
        <v>2183</v>
      </c>
      <c r="D145" s="366"/>
      <c r="E145" s="366"/>
      <c r="F145" s="366"/>
      <c r="G145" s="366"/>
      <c r="H145" s="366"/>
      <c r="I145" s="366"/>
      <c r="J145" s="366"/>
      <c r="K145" s="265"/>
    </row>
    <row r="146" spans="2:11" ht="17.25" customHeight="1" x14ac:dyDescent="0.3">
      <c r="B146" s="264"/>
      <c r="C146" s="266" t="s">
        <v>2119</v>
      </c>
      <c r="D146" s="266"/>
      <c r="E146" s="266"/>
      <c r="F146" s="266" t="s">
        <v>2120</v>
      </c>
      <c r="G146" s="267"/>
      <c r="H146" s="266" t="s">
        <v>201</v>
      </c>
      <c r="I146" s="266" t="s">
        <v>58</v>
      </c>
      <c r="J146" s="266" t="s">
        <v>2121</v>
      </c>
      <c r="K146" s="265"/>
    </row>
    <row r="147" spans="2:11" ht="17.25" customHeight="1" x14ac:dyDescent="0.3">
      <c r="B147" s="264"/>
      <c r="C147" s="268" t="s">
        <v>2122</v>
      </c>
      <c r="D147" s="268"/>
      <c r="E147" s="268"/>
      <c r="F147" s="269" t="s">
        <v>2123</v>
      </c>
      <c r="G147" s="270"/>
      <c r="H147" s="268"/>
      <c r="I147" s="268"/>
      <c r="J147" s="268" t="s">
        <v>2124</v>
      </c>
      <c r="K147" s="265"/>
    </row>
    <row r="148" spans="2:11" ht="5.25" customHeight="1" x14ac:dyDescent="0.3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 x14ac:dyDescent="0.3">
      <c r="B149" s="274"/>
      <c r="C149" s="299" t="s">
        <v>2128</v>
      </c>
      <c r="D149" s="254"/>
      <c r="E149" s="254"/>
      <c r="F149" s="300" t="s">
        <v>2125</v>
      </c>
      <c r="G149" s="254"/>
      <c r="H149" s="299" t="s">
        <v>2164</v>
      </c>
      <c r="I149" s="299" t="s">
        <v>2127</v>
      </c>
      <c r="J149" s="299">
        <v>120</v>
      </c>
      <c r="K149" s="295"/>
    </row>
    <row r="150" spans="2:11" ht="15" customHeight="1" x14ac:dyDescent="0.3">
      <c r="B150" s="274"/>
      <c r="C150" s="299" t="s">
        <v>2173</v>
      </c>
      <c r="D150" s="254"/>
      <c r="E150" s="254"/>
      <c r="F150" s="300" t="s">
        <v>2125</v>
      </c>
      <c r="G150" s="254"/>
      <c r="H150" s="299" t="s">
        <v>2184</v>
      </c>
      <c r="I150" s="299" t="s">
        <v>2127</v>
      </c>
      <c r="J150" s="299" t="s">
        <v>2175</v>
      </c>
      <c r="K150" s="295"/>
    </row>
    <row r="151" spans="2:11" ht="15" customHeight="1" x14ac:dyDescent="0.3">
      <c r="B151" s="274"/>
      <c r="C151" s="299" t="s">
        <v>2074</v>
      </c>
      <c r="D151" s="254"/>
      <c r="E151" s="254"/>
      <c r="F151" s="300" t="s">
        <v>2125</v>
      </c>
      <c r="G151" s="254"/>
      <c r="H151" s="299" t="s">
        <v>2185</v>
      </c>
      <c r="I151" s="299" t="s">
        <v>2127</v>
      </c>
      <c r="J151" s="299" t="s">
        <v>2175</v>
      </c>
      <c r="K151" s="295"/>
    </row>
    <row r="152" spans="2:11" ht="15" customHeight="1" x14ac:dyDescent="0.3">
      <c r="B152" s="274"/>
      <c r="C152" s="299" t="s">
        <v>2130</v>
      </c>
      <c r="D152" s="254"/>
      <c r="E152" s="254"/>
      <c r="F152" s="300" t="s">
        <v>2131</v>
      </c>
      <c r="G152" s="254"/>
      <c r="H152" s="299" t="s">
        <v>2164</v>
      </c>
      <c r="I152" s="299" t="s">
        <v>2127</v>
      </c>
      <c r="J152" s="299">
        <v>50</v>
      </c>
      <c r="K152" s="295"/>
    </row>
    <row r="153" spans="2:11" ht="15" customHeight="1" x14ac:dyDescent="0.3">
      <c r="B153" s="274"/>
      <c r="C153" s="299" t="s">
        <v>2133</v>
      </c>
      <c r="D153" s="254"/>
      <c r="E153" s="254"/>
      <c r="F153" s="300" t="s">
        <v>2125</v>
      </c>
      <c r="G153" s="254"/>
      <c r="H153" s="299" t="s">
        <v>2164</v>
      </c>
      <c r="I153" s="299" t="s">
        <v>2135</v>
      </c>
      <c r="J153" s="299"/>
      <c r="K153" s="295"/>
    </row>
    <row r="154" spans="2:11" ht="15" customHeight="1" x14ac:dyDescent="0.3">
      <c r="B154" s="274"/>
      <c r="C154" s="299" t="s">
        <v>2144</v>
      </c>
      <c r="D154" s="254"/>
      <c r="E154" s="254"/>
      <c r="F154" s="300" t="s">
        <v>2131</v>
      </c>
      <c r="G154" s="254"/>
      <c r="H154" s="299" t="s">
        <v>2164</v>
      </c>
      <c r="I154" s="299" t="s">
        <v>2127</v>
      </c>
      <c r="J154" s="299">
        <v>50</v>
      </c>
      <c r="K154" s="295"/>
    </row>
    <row r="155" spans="2:11" ht="15" customHeight="1" x14ac:dyDescent="0.3">
      <c r="B155" s="274"/>
      <c r="C155" s="299" t="s">
        <v>2152</v>
      </c>
      <c r="D155" s="254"/>
      <c r="E155" s="254"/>
      <c r="F155" s="300" t="s">
        <v>2131</v>
      </c>
      <c r="G155" s="254"/>
      <c r="H155" s="299" t="s">
        <v>2164</v>
      </c>
      <c r="I155" s="299" t="s">
        <v>2127</v>
      </c>
      <c r="J155" s="299">
        <v>50</v>
      </c>
      <c r="K155" s="295"/>
    </row>
    <row r="156" spans="2:11" ht="15" customHeight="1" x14ac:dyDescent="0.3">
      <c r="B156" s="274"/>
      <c r="C156" s="299" t="s">
        <v>2150</v>
      </c>
      <c r="D156" s="254"/>
      <c r="E156" s="254"/>
      <c r="F156" s="300" t="s">
        <v>2131</v>
      </c>
      <c r="G156" s="254"/>
      <c r="H156" s="299" t="s">
        <v>2164</v>
      </c>
      <c r="I156" s="299" t="s">
        <v>2127</v>
      </c>
      <c r="J156" s="299">
        <v>50</v>
      </c>
      <c r="K156" s="295"/>
    </row>
    <row r="157" spans="2:11" ht="15" customHeight="1" x14ac:dyDescent="0.3">
      <c r="B157" s="274"/>
      <c r="C157" s="299" t="s">
        <v>171</v>
      </c>
      <c r="D157" s="254"/>
      <c r="E157" s="254"/>
      <c r="F157" s="300" t="s">
        <v>2125</v>
      </c>
      <c r="G157" s="254"/>
      <c r="H157" s="299" t="s">
        <v>2186</v>
      </c>
      <c r="I157" s="299" t="s">
        <v>2127</v>
      </c>
      <c r="J157" s="299" t="s">
        <v>2187</v>
      </c>
      <c r="K157" s="295"/>
    </row>
    <row r="158" spans="2:11" ht="15" customHeight="1" x14ac:dyDescent="0.3">
      <c r="B158" s="274"/>
      <c r="C158" s="299" t="s">
        <v>2188</v>
      </c>
      <c r="D158" s="254"/>
      <c r="E158" s="254"/>
      <c r="F158" s="300" t="s">
        <v>2125</v>
      </c>
      <c r="G158" s="254"/>
      <c r="H158" s="299" t="s">
        <v>2189</v>
      </c>
      <c r="I158" s="299" t="s">
        <v>2159</v>
      </c>
      <c r="J158" s="299"/>
      <c r="K158" s="295"/>
    </row>
    <row r="159" spans="2:11" ht="15" customHeight="1" x14ac:dyDescent="0.3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 x14ac:dyDescent="0.3">
      <c r="B160" s="251"/>
      <c r="C160" s="254"/>
      <c r="D160" s="254"/>
      <c r="E160" s="254"/>
      <c r="F160" s="273"/>
      <c r="G160" s="254"/>
      <c r="H160" s="254"/>
      <c r="I160" s="254"/>
      <c r="J160" s="254"/>
      <c r="K160" s="251"/>
    </row>
    <row r="161" spans="2:11" ht="18.75" customHeight="1" x14ac:dyDescent="0.3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 x14ac:dyDescent="0.3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spans="2:11" ht="45" customHeight="1" x14ac:dyDescent="0.3">
      <c r="B163" s="244"/>
      <c r="C163" s="363" t="s">
        <v>2190</v>
      </c>
      <c r="D163" s="363"/>
      <c r="E163" s="363"/>
      <c r="F163" s="363"/>
      <c r="G163" s="363"/>
      <c r="H163" s="363"/>
      <c r="I163" s="363"/>
      <c r="J163" s="363"/>
      <c r="K163" s="245"/>
    </row>
    <row r="164" spans="2:11" ht="17.25" customHeight="1" x14ac:dyDescent="0.3">
      <c r="B164" s="244"/>
      <c r="C164" s="266" t="s">
        <v>2119</v>
      </c>
      <c r="D164" s="266"/>
      <c r="E164" s="266"/>
      <c r="F164" s="266" t="s">
        <v>2120</v>
      </c>
      <c r="G164" s="303"/>
      <c r="H164" s="304" t="s">
        <v>201</v>
      </c>
      <c r="I164" s="304" t="s">
        <v>58</v>
      </c>
      <c r="J164" s="266" t="s">
        <v>2121</v>
      </c>
      <c r="K164" s="245"/>
    </row>
    <row r="165" spans="2:11" ht="17.25" customHeight="1" x14ac:dyDescent="0.3">
      <c r="B165" s="247"/>
      <c r="C165" s="268" t="s">
        <v>2122</v>
      </c>
      <c r="D165" s="268"/>
      <c r="E165" s="268"/>
      <c r="F165" s="269" t="s">
        <v>2123</v>
      </c>
      <c r="G165" s="305"/>
      <c r="H165" s="306"/>
      <c r="I165" s="306"/>
      <c r="J165" s="268" t="s">
        <v>2124</v>
      </c>
      <c r="K165" s="248"/>
    </row>
    <row r="166" spans="2:11" ht="5.25" customHeight="1" x14ac:dyDescent="0.3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 x14ac:dyDescent="0.3">
      <c r="B167" s="274"/>
      <c r="C167" s="254" t="s">
        <v>2128</v>
      </c>
      <c r="D167" s="254"/>
      <c r="E167" s="254"/>
      <c r="F167" s="273" t="s">
        <v>2125</v>
      </c>
      <c r="G167" s="254"/>
      <c r="H167" s="254" t="s">
        <v>2164</v>
      </c>
      <c r="I167" s="254" t="s">
        <v>2127</v>
      </c>
      <c r="J167" s="254">
        <v>120</v>
      </c>
      <c r="K167" s="295"/>
    </row>
    <row r="168" spans="2:11" ht="15" customHeight="1" x14ac:dyDescent="0.3">
      <c r="B168" s="274"/>
      <c r="C168" s="254" t="s">
        <v>2173</v>
      </c>
      <c r="D168" s="254"/>
      <c r="E168" s="254"/>
      <c r="F168" s="273" t="s">
        <v>2125</v>
      </c>
      <c r="G168" s="254"/>
      <c r="H168" s="254" t="s">
        <v>2174</v>
      </c>
      <c r="I168" s="254" t="s">
        <v>2127</v>
      </c>
      <c r="J168" s="254" t="s">
        <v>2175</v>
      </c>
      <c r="K168" s="295"/>
    </row>
    <row r="169" spans="2:11" ht="15" customHeight="1" x14ac:dyDescent="0.3">
      <c r="B169" s="274"/>
      <c r="C169" s="254" t="s">
        <v>2074</v>
      </c>
      <c r="D169" s="254"/>
      <c r="E169" s="254"/>
      <c r="F169" s="273" t="s">
        <v>2125</v>
      </c>
      <c r="G169" s="254"/>
      <c r="H169" s="254" t="s">
        <v>2191</v>
      </c>
      <c r="I169" s="254" t="s">
        <v>2127</v>
      </c>
      <c r="J169" s="254" t="s">
        <v>2175</v>
      </c>
      <c r="K169" s="295"/>
    </row>
    <row r="170" spans="2:11" ht="15" customHeight="1" x14ac:dyDescent="0.3">
      <c r="B170" s="274"/>
      <c r="C170" s="254" t="s">
        <v>2130</v>
      </c>
      <c r="D170" s="254"/>
      <c r="E170" s="254"/>
      <c r="F170" s="273" t="s">
        <v>2131</v>
      </c>
      <c r="G170" s="254"/>
      <c r="H170" s="254" t="s">
        <v>2191</v>
      </c>
      <c r="I170" s="254" t="s">
        <v>2127</v>
      </c>
      <c r="J170" s="254">
        <v>50</v>
      </c>
      <c r="K170" s="295"/>
    </row>
    <row r="171" spans="2:11" ht="15" customHeight="1" x14ac:dyDescent="0.3">
      <c r="B171" s="274"/>
      <c r="C171" s="254" t="s">
        <v>2133</v>
      </c>
      <c r="D171" s="254"/>
      <c r="E171" s="254"/>
      <c r="F171" s="273" t="s">
        <v>2125</v>
      </c>
      <c r="G171" s="254"/>
      <c r="H171" s="254" t="s">
        <v>2191</v>
      </c>
      <c r="I171" s="254" t="s">
        <v>2135</v>
      </c>
      <c r="J171" s="254"/>
      <c r="K171" s="295"/>
    </row>
    <row r="172" spans="2:11" ht="15" customHeight="1" x14ac:dyDescent="0.3">
      <c r="B172" s="274"/>
      <c r="C172" s="254" t="s">
        <v>2144</v>
      </c>
      <c r="D172" s="254"/>
      <c r="E172" s="254"/>
      <c r="F172" s="273" t="s">
        <v>2131</v>
      </c>
      <c r="G172" s="254"/>
      <c r="H172" s="254" t="s">
        <v>2191</v>
      </c>
      <c r="I172" s="254" t="s">
        <v>2127</v>
      </c>
      <c r="J172" s="254">
        <v>50</v>
      </c>
      <c r="K172" s="295"/>
    </row>
    <row r="173" spans="2:11" ht="15" customHeight="1" x14ac:dyDescent="0.3">
      <c r="B173" s="274"/>
      <c r="C173" s="254" t="s">
        <v>2152</v>
      </c>
      <c r="D173" s="254"/>
      <c r="E173" s="254"/>
      <c r="F173" s="273" t="s">
        <v>2131</v>
      </c>
      <c r="G173" s="254"/>
      <c r="H173" s="254" t="s">
        <v>2191</v>
      </c>
      <c r="I173" s="254" t="s">
        <v>2127</v>
      </c>
      <c r="J173" s="254">
        <v>50</v>
      </c>
      <c r="K173" s="295"/>
    </row>
    <row r="174" spans="2:11" ht="15" customHeight="1" x14ac:dyDescent="0.3">
      <c r="B174" s="274"/>
      <c r="C174" s="254" t="s">
        <v>2150</v>
      </c>
      <c r="D174" s="254"/>
      <c r="E174" s="254"/>
      <c r="F174" s="273" t="s">
        <v>2131</v>
      </c>
      <c r="G174" s="254"/>
      <c r="H174" s="254" t="s">
        <v>2191</v>
      </c>
      <c r="I174" s="254" t="s">
        <v>2127</v>
      </c>
      <c r="J174" s="254">
        <v>50</v>
      </c>
      <c r="K174" s="295"/>
    </row>
    <row r="175" spans="2:11" ht="15" customHeight="1" x14ac:dyDescent="0.3">
      <c r="B175" s="274"/>
      <c r="C175" s="254" t="s">
        <v>200</v>
      </c>
      <c r="D175" s="254"/>
      <c r="E175" s="254"/>
      <c r="F175" s="273" t="s">
        <v>2125</v>
      </c>
      <c r="G175" s="254"/>
      <c r="H175" s="254" t="s">
        <v>2192</v>
      </c>
      <c r="I175" s="254" t="s">
        <v>2193</v>
      </c>
      <c r="J175" s="254"/>
      <c r="K175" s="295"/>
    </row>
    <row r="176" spans="2:11" ht="15" customHeight="1" x14ac:dyDescent="0.3">
      <c r="B176" s="274"/>
      <c r="C176" s="254" t="s">
        <v>58</v>
      </c>
      <c r="D176" s="254"/>
      <c r="E176" s="254"/>
      <c r="F176" s="273" t="s">
        <v>2125</v>
      </c>
      <c r="G176" s="254"/>
      <c r="H176" s="254" t="s">
        <v>2194</v>
      </c>
      <c r="I176" s="254" t="s">
        <v>2195</v>
      </c>
      <c r="J176" s="254">
        <v>1</v>
      </c>
      <c r="K176" s="295"/>
    </row>
    <row r="177" spans="2:11" ht="15" customHeight="1" x14ac:dyDescent="0.3">
      <c r="B177" s="274"/>
      <c r="C177" s="254" t="s">
        <v>54</v>
      </c>
      <c r="D177" s="254"/>
      <c r="E177" s="254"/>
      <c r="F177" s="273" t="s">
        <v>2125</v>
      </c>
      <c r="G177" s="254"/>
      <c r="H177" s="254" t="s">
        <v>2196</v>
      </c>
      <c r="I177" s="254" t="s">
        <v>2127</v>
      </c>
      <c r="J177" s="254">
        <v>20</v>
      </c>
      <c r="K177" s="295"/>
    </row>
    <row r="178" spans="2:11" ht="15" customHeight="1" x14ac:dyDescent="0.3">
      <c r="B178" s="274"/>
      <c r="C178" s="254" t="s">
        <v>201</v>
      </c>
      <c r="D178" s="254"/>
      <c r="E178" s="254"/>
      <c r="F178" s="273" t="s">
        <v>2125</v>
      </c>
      <c r="G178" s="254"/>
      <c r="H178" s="254" t="s">
        <v>2197</v>
      </c>
      <c r="I178" s="254" t="s">
        <v>2127</v>
      </c>
      <c r="J178" s="254">
        <v>255</v>
      </c>
      <c r="K178" s="295"/>
    </row>
    <row r="179" spans="2:11" ht="15" customHeight="1" x14ac:dyDescent="0.3">
      <c r="B179" s="274"/>
      <c r="C179" s="254" t="s">
        <v>202</v>
      </c>
      <c r="D179" s="254"/>
      <c r="E179" s="254"/>
      <c r="F179" s="273" t="s">
        <v>2125</v>
      </c>
      <c r="G179" s="254"/>
      <c r="H179" s="254" t="s">
        <v>2090</v>
      </c>
      <c r="I179" s="254" t="s">
        <v>2127</v>
      </c>
      <c r="J179" s="254">
        <v>10</v>
      </c>
      <c r="K179" s="295"/>
    </row>
    <row r="180" spans="2:11" ht="15" customHeight="1" x14ac:dyDescent="0.3">
      <c r="B180" s="274"/>
      <c r="C180" s="254" t="s">
        <v>203</v>
      </c>
      <c r="D180" s="254"/>
      <c r="E180" s="254"/>
      <c r="F180" s="273" t="s">
        <v>2125</v>
      </c>
      <c r="G180" s="254"/>
      <c r="H180" s="254" t="s">
        <v>2198</v>
      </c>
      <c r="I180" s="254" t="s">
        <v>2159</v>
      </c>
      <c r="J180" s="254"/>
      <c r="K180" s="295"/>
    </row>
    <row r="181" spans="2:11" ht="15" customHeight="1" x14ac:dyDescent="0.3">
      <c r="B181" s="274"/>
      <c r="C181" s="254" t="s">
        <v>2199</v>
      </c>
      <c r="D181" s="254"/>
      <c r="E181" s="254"/>
      <c r="F181" s="273" t="s">
        <v>2125</v>
      </c>
      <c r="G181" s="254"/>
      <c r="H181" s="254" t="s">
        <v>2200</v>
      </c>
      <c r="I181" s="254" t="s">
        <v>2159</v>
      </c>
      <c r="J181" s="254"/>
      <c r="K181" s="295"/>
    </row>
    <row r="182" spans="2:11" ht="15" customHeight="1" x14ac:dyDescent="0.3">
      <c r="B182" s="274"/>
      <c r="C182" s="254" t="s">
        <v>2188</v>
      </c>
      <c r="D182" s="254"/>
      <c r="E182" s="254"/>
      <c r="F182" s="273" t="s">
        <v>2125</v>
      </c>
      <c r="G182" s="254"/>
      <c r="H182" s="254" t="s">
        <v>2201</v>
      </c>
      <c r="I182" s="254" t="s">
        <v>2159</v>
      </c>
      <c r="J182" s="254"/>
      <c r="K182" s="295"/>
    </row>
    <row r="183" spans="2:11" ht="15" customHeight="1" x14ac:dyDescent="0.3">
      <c r="B183" s="274"/>
      <c r="C183" s="254" t="s">
        <v>205</v>
      </c>
      <c r="D183" s="254"/>
      <c r="E183" s="254"/>
      <c r="F183" s="273" t="s">
        <v>2131</v>
      </c>
      <c r="G183" s="254"/>
      <c r="H183" s="254" t="s">
        <v>2202</v>
      </c>
      <c r="I183" s="254" t="s">
        <v>2127</v>
      </c>
      <c r="J183" s="254">
        <v>50</v>
      </c>
      <c r="K183" s="295"/>
    </row>
    <row r="184" spans="2:11" ht="15" customHeight="1" x14ac:dyDescent="0.3">
      <c r="B184" s="274"/>
      <c r="C184" s="254" t="s">
        <v>2203</v>
      </c>
      <c r="D184" s="254"/>
      <c r="E184" s="254"/>
      <c r="F184" s="273" t="s">
        <v>2131</v>
      </c>
      <c r="G184" s="254"/>
      <c r="H184" s="254" t="s">
        <v>2204</v>
      </c>
      <c r="I184" s="254" t="s">
        <v>2205</v>
      </c>
      <c r="J184" s="254"/>
      <c r="K184" s="295"/>
    </row>
    <row r="185" spans="2:11" ht="15" customHeight="1" x14ac:dyDescent="0.3">
      <c r="B185" s="274"/>
      <c r="C185" s="254" t="s">
        <v>2206</v>
      </c>
      <c r="D185" s="254"/>
      <c r="E185" s="254"/>
      <c r="F185" s="273" t="s">
        <v>2131</v>
      </c>
      <c r="G185" s="254"/>
      <c r="H185" s="254" t="s">
        <v>2207</v>
      </c>
      <c r="I185" s="254" t="s">
        <v>2205</v>
      </c>
      <c r="J185" s="254"/>
      <c r="K185" s="295"/>
    </row>
    <row r="186" spans="2:11" ht="15" customHeight="1" x14ac:dyDescent="0.3">
      <c r="B186" s="274"/>
      <c r="C186" s="254" t="s">
        <v>2208</v>
      </c>
      <c r="D186" s="254"/>
      <c r="E186" s="254"/>
      <c r="F186" s="273" t="s">
        <v>2131</v>
      </c>
      <c r="G186" s="254"/>
      <c r="H186" s="254" t="s">
        <v>2209</v>
      </c>
      <c r="I186" s="254" t="s">
        <v>2205</v>
      </c>
      <c r="J186" s="254"/>
      <c r="K186" s="295"/>
    </row>
    <row r="187" spans="2:11" ht="15" customHeight="1" x14ac:dyDescent="0.3">
      <c r="B187" s="274"/>
      <c r="C187" s="307" t="s">
        <v>2210</v>
      </c>
      <c r="D187" s="254"/>
      <c r="E187" s="254"/>
      <c r="F187" s="273" t="s">
        <v>2131</v>
      </c>
      <c r="G187" s="254"/>
      <c r="H187" s="254" t="s">
        <v>2211</v>
      </c>
      <c r="I187" s="254" t="s">
        <v>2212</v>
      </c>
      <c r="J187" s="308" t="s">
        <v>2213</v>
      </c>
      <c r="K187" s="295"/>
    </row>
    <row r="188" spans="2:11" ht="15" customHeight="1" x14ac:dyDescent="0.3">
      <c r="B188" s="274"/>
      <c r="C188" s="259" t="s">
        <v>43</v>
      </c>
      <c r="D188" s="254"/>
      <c r="E188" s="254"/>
      <c r="F188" s="273" t="s">
        <v>2125</v>
      </c>
      <c r="G188" s="254"/>
      <c r="H188" s="251" t="s">
        <v>2214</v>
      </c>
      <c r="I188" s="254" t="s">
        <v>2215</v>
      </c>
      <c r="J188" s="254"/>
      <c r="K188" s="295"/>
    </row>
    <row r="189" spans="2:11" ht="15" customHeight="1" x14ac:dyDescent="0.3">
      <c r="B189" s="274"/>
      <c r="C189" s="259" t="s">
        <v>2216</v>
      </c>
      <c r="D189" s="254"/>
      <c r="E189" s="254"/>
      <c r="F189" s="273" t="s">
        <v>2125</v>
      </c>
      <c r="G189" s="254"/>
      <c r="H189" s="254" t="s">
        <v>2217</v>
      </c>
      <c r="I189" s="254" t="s">
        <v>2159</v>
      </c>
      <c r="J189" s="254"/>
      <c r="K189" s="295"/>
    </row>
    <row r="190" spans="2:11" ht="15" customHeight="1" x14ac:dyDescent="0.3">
      <c r="B190" s="274"/>
      <c r="C190" s="259" t="s">
        <v>2218</v>
      </c>
      <c r="D190" s="254"/>
      <c r="E190" s="254"/>
      <c r="F190" s="273" t="s">
        <v>2125</v>
      </c>
      <c r="G190" s="254"/>
      <c r="H190" s="254" t="s">
        <v>2219</v>
      </c>
      <c r="I190" s="254" t="s">
        <v>2159</v>
      </c>
      <c r="J190" s="254"/>
      <c r="K190" s="295"/>
    </row>
    <row r="191" spans="2:11" ht="15" customHeight="1" x14ac:dyDescent="0.3">
      <c r="B191" s="274"/>
      <c r="C191" s="259" t="s">
        <v>2220</v>
      </c>
      <c r="D191" s="254"/>
      <c r="E191" s="254"/>
      <c r="F191" s="273" t="s">
        <v>2131</v>
      </c>
      <c r="G191" s="254"/>
      <c r="H191" s="254" t="s">
        <v>2221</v>
      </c>
      <c r="I191" s="254" t="s">
        <v>2159</v>
      </c>
      <c r="J191" s="254"/>
      <c r="K191" s="295"/>
    </row>
    <row r="192" spans="2:11" ht="15" customHeight="1" x14ac:dyDescent="0.3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 x14ac:dyDescent="0.3">
      <c r="B193" s="251"/>
      <c r="C193" s="254"/>
      <c r="D193" s="254"/>
      <c r="E193" s="254"/>
      <c r="F193" s="273"/>
      <c r="G193" s="254"/>
      <c r="H193" s="254"/>
      <c r="I193" s="254"/>
      <c r="J193" s="254"/>
      <c r="K193" s="251"/>
    </row>
    <row r="194" spans="2:11" ht="18.75" customHeight="1" x14ac:dyDescent="0.3">
      <c r="B194" s="251"/>
      <c r="C194" s="254"/>
      <c r="D194" s="254"/>
      <c r="E194" s="254"/>
      <c r="F194" s="273"/>
      <c r="G194" s="254"/>
      <c r="H194" s="254"/>
      <c r="I194" s="254"/>
      <c r="J194" s="254"/>
      <c r="K194" s="251"/>
    </row>
    <row r="195" spans="2:11" ht="18.75" customHeight="1" x14ac:dyDescent="0.3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 x14ac:dyDescent="0.3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spans="2:11" ht="21" x14ac:dyDescent="0.3">
      <c r="B197" s="244"/>
      <c r="C197" s="363" t="s">
        <v>2222</v>
      </c>
      <c r="D197" s="363"/>
      <c r="E197" s="363"/>
      <c r="F197" s="363"/>
      <c r="G197" s="363"/>
      <c r="H197" s="363"/>
      <c r="I197" s="363"/>
      <c r="J197" s="363"/>
      <c r="K197" s="245"/>
    </row>
    <row r="198" spans="2:11" ht="25.5" customHeight="1" x14ac:dyDescent="0.3">
      <c r="B198" s="244"/>
      <c r="C198" s="310" t="s">
        <v>2223</v>
      </c>
      <c r="D198" s="310"/>
      <c r="E198" s="310"/>
      <c r="F198" s="310" t="s">
        <v>2224</v>
      </c>
      <c r="G198" s="311"/>
      <c r="H198" s="364" t="s">
        <v>2225</v>
      </c>
      <c r="I198" s="364"/>
      <c r="J198" s="364"/>
      <c r="K198" s="245"/>
    </row>
    <row r="199" spans="2:11" ht="5.25" customHeight="1" x14ac:dyDescent="0.3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 x14ac:dyDescent="0.3">
      <c r="B200" s="274"/>
      <c r="C200" s="254" t="s">
        <v>2215</v>
      </c>
      <c r="D200" s="254"/>
      <c r="E200" s="254"/>
      <c r="F200" s="273" t="s">
        <v>44</v>
      </c>
      <c r="G200" s="254"/>
      <c r="H200" s="362" t="s">
        <v>2226</v>
      </c>
      <c r="I200" s="362"/>
      <c r="J200" s="362"/>
      <c r="K200" s="295"/>
    </row>
    <row r="201" spans="2:11" ht="15" customHeight="1" x14ac:dyDescent="0.3">
      <c r="B201" s="274"/>
      <c r="C201" s="280"/>
      <c r="D201" s="254"/>
      <c r="E201" s="254"/>
      <c r="F201" s="273" t="s">
        <v>45</v>
      </c>
      <c r="G201" s="254"/>
      <c r="H201" s="362" t="s">
        <v>2227</v>
      </c>
      <c r="I201" s="362"/>
      <c r="J201" s="362"/>
      <c r="K201" s="295"/>
    </row>
    <row r="202" spans="2:11" ht="15" customHeight="1" x14ac:dyDescent="0.3">
      <c r="B202" s="274"/>
      <c r="C202" s="280"/>
      <c r="D202" s="254"/>
      <c r="E202" s="254"/>
      <c r="F202" s="273" t="s">
        <v>48</v>
      </c>
      <c r="G202" s="254"/>
      <c r="H202" s="362" t="s">
        <v>2228</v>
      </c>
      <c r="I202" s="362"/>
      <c r="J202" s="362"/>
      <c r="K202" s="295"/>
    </row>
    <row r="203" spans="2:11" ht="15" customHeight="1" x14ac:dyDescent="0.3">
      <c r="B203" s="274"/>
      <c r="C203" s="254"/>
      <c r="D203" s="254"/>
      <c r="E203" s="254"/>
      <c r="F203" s="273" t="s">
        <v>46</v>
      </c>
      <c r="G203" s="254"/>
      <c r="H203" s="362" t="s">
        <v>2229</v>
      </c>
      <c r="I203" s="362"/>
      <c r="J203" s="362"/>
      <c r="K203" s="295"/>
    </row>
    <row r="204" spans="2:11" ht="15" customHeight="1" x14ac:dyDescent="0.3">
      <c r="B204" s="274"/>
      <c r="C204" s="254"/>
      <c r="D204" s="254"/>
      <c r="E204" s="254"/>
      <c r="F204" s="273" t="s">
        <v>47</v>
      </c>
      <c r="G204" s="254"/>
      <c r="H204" s="362" t="s">
        <v>2230</v>
      </c>
      <c r="I204" s="362"/>
      <c r="J204" s="362"/>
      <c r="K204" s="295"/>
    </row>
    <row r="205" spans="2:11" ht="15" customHeight="1" x14ac:dyDescent="0.3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 x14ac:dyDescent="0.3">
      <c r="B206" s="274"/>
      <c r="C206" s="254" t="s">
        <v>2171</v>
      </c>
      <c r="D206" s="254"/>
      <c r="E206" s="254"/>
      <c r="F206" s="273" t="s">
        <v>79</v>
      </c>
      <c r="G206" s="254"/>
      <c r="H206" s="362" t="s">
        <v>2231</v>
      </c>
      <c r="I206" s="362"/>
      <c r="J206" s="362"/>
      <c r="K206" s="295"/>
    </row>
    <row r="207" spans="2:11" ht="15" customHeight="1" x14ac:dyDescent="0.3">
      <c r="B207" s="274"/>
      <c r="C207" s="280"/>
      <c r="D207" s="254"/>
      <c r="E207" s="254"/>
      <c r="F207" s="273" t="s">
        <v>2069</v>
      </c>
      <c r="G207" s="254"/>
      <c r="H207" s="362" t="s">
        <v>2070</v>
      </c>
      <c r="I207" s="362"/>
      <c r="J207" s="362"/>
      <c r="K207" s="295"/>
    </row>
    <row r="208" spans="2:11" ht="15" customHeight="1" x14ac:dyDescent="0.3">
      <c r="B208" s="274"/>
      <c r="C208" s="254"/>
      <c r="D208" s="254"/>
      <c r="E208" s="254"/>
      <c r="F208" s="273" t="s">
        <v>2067</v>
      </c>
      <c r="G208" s="254"/>
      <c r="H208" s="362" t="s">
        <v>2232</v>
      </c>
      <c r="I208" s="362"/>
      <c r="J208" s="362"/>
      <c r="K208" s="295"/>
    </row>
    <row r="209" spans="2:11" ht="15" customHeight="1" x14ac:dyDescent="0.3">
      <c r="B209" s="312"/>
      <c r="C209" s="280"/>
      <c r="D209" s="280"/>
      <c r="E209" s="280"/>
      <c r="F209" s="273" t="s">
        <v>2071</v>
      </c>
      <c r="G209" s="259"/>
      <c r="H209" s="361" t="s">
        <v>2072</v>
      </c>
      <c r="I209" s="361"/>
      <c r="J209" s="361"/>
      <c r="K209" s="313"/>
    </row>
    <row r="210" spans="2:11" ht="15" customHeight="1" x14ac:dyDescent="0.3">
      <c r="B210" s="312"/>
      <c r="C210" s="280"/>
      <c r="D210" s="280"/>
      <c r="E210" s="280"/>
      <c r="F210" s="273" t="s">
        <v>2073</v>
      </c>
      <c r="G210" s="259"/>
      <c r="H210" s="361" t="s">
        <v>2046</v>
      </c>
      <c r="I210" s="361"/>
      <c r="J210" s="361"/>
      <c r="K210" s="313"/>
    </row>
    <row r="211" spans="2:11" ht="15" customHeight="1" x14ac:dyDescent="0.3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 x14ac:dyDescent="0.3">
      <c r="B212" s="312"/>
      <c r="C212" s="254" t="s">
        <v>2195</v>
      </c>
      <c r="D212" s="280"/>
      <c r="E212" s="280"/>
      <c r="F212" s="273">
        <v>1</v>
      </c>
      <c r="G212" s="259"/>
      <c r="H212" s="361" t="s">
        <v>2233</v>
      </c>
      <c r="I212" s="361"/>
      <c r="J212" s="361"/>
      <c r="K212" s="313"/>
    </row>
    <row r="213" spans="2:11" ht="15" customHeight="1" x14ac:dyDescent="0.3">
      <c r="B213" s="312"/>
      <c r="C213" s="280"/>
      <c r="D213" s="280"/>
      <c r="E213" s="280"/>
      <c r="F213" s="273">
        <v>2</v>
      </c>
      <c r="G213" s="259"/>
      <c r="H213" s="361" t="s">
        <v>2234</v>
      </c>
      <c r="I213" s="361"/>
      <c r="J213" s="361"/>
      <c r="K213" s="313"/>
    </row>
    <row r="214" spans="2:11" ht="15" customHeight="1" x14ac:dyDescent="0.3">
      <c r="B214" s="312"/>
      <c r="C214" s="280"/>
      <c r="D214" s="280"/>
      <c r="E214" s="280"/>
      <c r="F214" s="273">
        <v>3</v>
      </c>
      <c r="G214" s="259"/>
      <c r="H214" s="361" t="s">
        <v>2235</v>
      </c>
      <c r="I214" s="361"/>
      <c r="J214" s="361"/>
      <c r="K214" s="313"/>
    </row>
    <row r="215" spans="2:11" ht="15" customHeight="1" x14ac:dyDescent="0.3">
      <c r="B215" s="312"/>
      <c r="C215" s="280"/>
      <c r="D215" s="280"/>
      <c r="E215" s="280"/>
      <c r="F215" s="273">
        <v>4</v>
      </c>
      <c r="G215" s="259"/>
      <c r="H215" s="361" t="s">
        <v>2236</v>
      </c>
      <c r="I215" s="361"/>
      <c r="J215" s="361"/>
      <c r="K215" s="313"/>
    </row>
    <row r="216" spans="2:11" ht="12.75" customHeight="1" x14ac:dyDescent="0.3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1a - stavební řešení</vt:lpstr>
      <vt:lpstr>1b - zdravotní technika</vt:lpstr>
      <vt:lpstr>1c - ústřední vytápění</vt:lpstr>
      <vt:lpstr>1d - větrání</vt:lpstr>
      <vt:lpstr>1e - Elektroinstalace</vt:lpstr>
      <vt:lpstr>2 - Ostatní a vedlejší ná...</vt:lpstr>
      <vt:lpstr>Pokyny pro vyplnění</vt:lpstr>
      <vt:lpstr>'1a - stavební řešení'!Názvy_tisku</vt:lpstr>
      <vt:lpstr>'1b - zdravotní technika'!Názvy_tisku</vt:lpstr>
      <vt:lpstr>'1c - ústřední vytápění'!Názvy_tisku</vt:lpstr>
      <vt:lpstr>'1d - větrání'!Názvy_tisku</vt:lpstr>
      <vt:lpstr>'1e - Elektroinstalace'!Názvy_tisku</vt:lpstr>
      <vt:lpstr>'2 - Ostatní a vedlejší ná...'!Názvy_tisku</vt:lpstr>
      <vt:lpstr>'Rekapitulace stavby'!Názvy_tisku</vt:lpstr>
      <vt:lpstr>'1a - stavební řešení'!Oblast_tisku</vt:lpstr>
      <vt:lpstr>'1b - zdravotní technika'!Oblast_tisku</vt:lpstr>
      <vt:lpstr>'1c - ústřední vytápění'!Oblast_tisku</vt:lpstr>
      <vt:lpstr>'1d - větrání'!Oblast_tisku</vt:lpstr>
      <vt:lpstr>'1e - Elektroinstalace'!Oblast_tisku</vt:lpstr>
      <vt:lpstr>'2 - Ostatní a vedlejší ná...'!Oblast_tisku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Pavla</cp:lastModifiedBy>
  <dcterms:created xsi:type="dcterms:W3CDTF">2016-10-10T06:46:32Z</dcterms:created>
  <dcterms:modified xsi:type="dcterms:W3CDTF">2016-10-10T07:43:01Z</dcterms:modified>
</cp:coreProperties>
</file>